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https://waterforpeople-my.sharepoint.com/personal/ewitt_waterforpeople_org/Documents/Desktop/"/>
    </mc:Choice>
  </mc:AlternateContent>
  <xr:revisionPtr revIDLastSave="184" documentId="8_{18CCC50F-DBB8-4102-A415-C449CE6FD13F}" xr6:coauthVersionLast="45" xr6:coauthVersionMax="45" xr10:uidLastSave="{FB84B19C-AA17-4F9F-BC51-56251AF60BF5}"/>
  <bookViews>
    <workbookView xWindow="-110" yWindow="-110" windowWidth="19420" windowHeight="10420" tabRatio="844" xr2:uid="{00000000-000D-0000-FFFF-FFFF00000000}"/>
  </bookViews>
  <sheets>
    <sheet name="1-Instrucciones" sheetId="16" r:id="rId1"/>
    <sheet name="2- Datos de entrada" sheetId="1" r:id="rId2"/>
    <sheet name="3-Proyección de gastos" sheetId="2" r:id="rId3"/>
    <sheet name="4-Resumen de ingresos y gastos" sheetId="10" r:id="rId4"/>
    <sheet name="5-Gráficas" sheetId="4" r:id="rId5"/>
    <sheet name="6-Datos de referencia" sheetId="15" r:id="rId6"/>
  </sheets>
  <externalReferences>
    <externalReference r:id="rId7"/>
  </externalReferences>
  <definedNames>
    <definedName name="_xlnm._FilterDatabase" localSheetId="1" hidden="1">'2- Datos de entrada'!$B$26:$C$44</definedName>
    <definedName name="Activo">#REF!</definedName>
    <definedName name="Aducción">#REF!</definedName>
    <definedName name="Comunidad">#REF!</definedName>
    <definedName name="CurrentProblems">'[1]Raw Data'!$AM1</definedName>
    <definedName name="Date">'[1]Raw Data'!$B1</definedName>
    <definedName name="Distrito">#REF!</definedName>
    <definedName name="DownMoreThan1Day">'[1]Raw Data'!$AG1</definedName>
    <definedName name="Elevation">'[1]Raw Data'!$F1</definedName>
    <definedName name="EnoughWaterEveryDay">'[1]Raw Data'!$AA1</definedName>
    <definedName name="Estado_de_Activo">#REF!</definedName>
    <definedName name="FinancialRecords">'[1]Raw Data'!$AY1</definedName>
    <definedName name="Fuente_abasto">#REF!</definedName>
    <definedName name="Geo_1">'[1]Raw Data'!$H1</definedName>
    <definedName name="Geo_2">'[1]Government Standards'!$A$3</definedName>
    <definedName name="Geo_3">'[1]Raw Data'!$J1</definedName>
    <definedName name="Geo_4">#REF!</definedName>
    <definedName name="Geo_5">'[1]Raw Data'!$K1</definedName>
    <definedName name="GovernmentNumberOfUsers">'[1]Government Standards'!$B$3</definedName>
    <definedName name="HowManyNoAccess">'[1]Raw Data'!$V1</definedName>
    <definedName name="Improved">'[1]Raw Data'!$Q1</definedName>
    <definedName name="Instance_ID">'[1]Raw Data'!$A1</definedName>
    <definedName name="Lat">'[1]Raw Data'!$D1</definedName>
    <definedName name="Long">'[1]Raw Data'!$E1</definedName>
    <definedName name="Micromedic">#REF!</definedName>
    <definedName name="Municipio">#REF!</definedName>
    <definedName name="NearbySpareParts">'[1]Raw Data'!$BG1</definedName>
    <definedName name="NewUsers">'[1]Raw Data'!$BJ1</definedName>
    <definedName name="Nivel_Pobreza">#REF!</definedName>
    <definedName name="Nivel_Servicio">#REF!</definedName>
    <definedName name="Nivel_Sostenibilidad">#REF!</definedName>
    <definedName name="NoAccess">'[1]Raw Data'!$U1</definedName>
    <definedName name="NumberOfUsers">'[1]Raw Data'!$T1</definedName>
    <definedName name="OTB">#REF!</definedName>
    <definedName name="PositiveBalance">'[1]Raw Data'!$BA1</definedName>
    <definedName name="_xlnm.Print_Area" localSheetId="1">'2- Datos de entrada'!$A$1:$G$67</definedName>
    <definedName name="_xlnm.Print_Area" localSheetId="2">'3-Proyección de gastos'!$A$1:$AC$47</definedName>
    <definedName name="_xlnm.Print_Area" localSheetId="4">'5-Gráficas'!$A$25:$W$91</definedName>
    <definedName name="QualntityMeetsStandards">'[1]Raw Data'!$AS1</definedName>
    <definedName name="RecordsReviewed">'[1]Raw Data'!$AZ1</definedName>
    <definedName name="ResponsibleForOM">'[1]Raw Data'!$BH1</definedName>
    <definedName name="solver_adj" localSheetId="1" hidden="1">'2- Datos de entrada'!$C$30</definedName>
    <definedName name="solver_adj" localSheetId="3" hidden="1">#REF!</definedName>
    <definedName name="solver_cvg" localSheetId="1" hidden="1">0.0001</definedName>
    <definedName name="solver_cvg" localSheetId="2" hidden="1">0.0001</definedName>
    <definedName name="solver_cvg" localSheetId="3" hidden="1">0.0001</definedName>
    <definedName name="solver_drv" localSheetId="1" hidden="1">2</definedName>
    <definedName name="solver_drv" localSheetId="2" hidden="1">1</definedName>
    <definedName name="solver_drv" localSheetId="3" hidden="1">1</definedName>
    <definedName name="solver_eng" localSheetId="1" hidden="1">1</definedName>
    <definedName name="solver_eng" localSheetId="2" hidden="1">1</definedName>
    <definedName name="solver_eng" localSheetId="3" hidden="1">1</definedName>
    <definedName name="solver_est" localSheetId="1" hidden="1">1</definedName>
    <definedName name="solver_est" localSheetId="2" hidden="1">1</definedName>
    <definedName name="solver_est" localSheetId="3" hidden="1">1</definedName>
    <definedName name="solver_itr" localSheetId="1" hidden="1">2147483647</definedName>
    <definedName name="solver_itr" localSheetId="2" hidden="1">100</definedName>
    <definedName name="solver_itr" localSheetId="3" hidden="1">100</definedName>
    <definedName name="solver_lin" localSheetId="2" hidden="1">2</definedName>
    <definedName name="solver_lin" localSheetId="3" hidden="1">2</definedName>
    <definedName name="solver_mip" localSheetId="1" hidden="1">2147483647</definedName>
    <definedName name="solver_mip" localSheetId="3" hidden="1">2147483647</definedName>
    <definedName name="solver_mni" localSheetId="1" hidden="1">30</definedName>
    <definedName name="solver_mni" localSheetId="3" hidden="1">30</definedName>
    <definedName name="solver_mrt" localSheetId="1" hidden="1">0.075</definedName>
    <definedName name="solver_mrt" localSheetId="3" hidden="1">0.075</definedName>
    <definedName name="solver_msl" localSheetId="1" hidden="1">2</definedName>
    <definedName name="solver_msl" localSheetId="3" hidden="1">2</definedName>
    <definedName name="solver_neg" localSheetId="1" hidden="1">1</definedName>
    <definedName name="solver_neg" localSheetId="2" hidden="1">2</definedName>
    <definedName name="solver_neg" localSheetId="3" hidden="1">2</definedName>
    <definedName name="solver_nod" localSheetId="1" hidden="1">2147483647</definedName>
    <definedName name="solver_nod" localSheetId="3" hidden="1">2147483647</definedName>
    <definedName name="solver_num" localSheetId="1" hidden="1">0</definedName>
    <definedName name="solver_num" localSheetId="2" hidden="1">0</definedName>
    <definedName name="solver_num" localSheetId="3" hidden="1">0</definedName>
    <definedName name="solver_nwt" localSheetId="1" hidden="1">1</definedName>
    <definedName name="solver_nwt" localSheetId="2" hidden="1">1</definedName>
    <definedName name="solver_nwt" localSheetId="3" hidden="1">1</definedName>
    <definedName name="solver_opt" localSheetId="1" hidden="1">'2- Datos de entrada'!$F$33</definedName>
    <definedName name="solver_opt" localSheetId="2" hidden="1">'3-Proyección de gastos'!$H$46</definedName>
    <definedName name="solver_opt" localSheetId="3" hidden="1">#REF!</definedName>
    <definedName name="solver_pre" localSheetId="1" hidden="1">0.000001</definedName>
    <definedName name="solver_pre" localSheetId="2" hidden="1">0.000001</definedName>
    <definedName name="solver_pre" localSheetId="3" hidden="1">0.000001</definedName>
    <definedName name="solver_rbv" localSheetId="1" hidden="1">2</definedName>
    <definedName name="solver_rbv" localSheetId="3" hidden="1">1</definedName>
    <definedName name="solver_rlx" localSheetId="1" hidden="1">2</definedName>
    <definedName name="solver_rlx" localSheetId="3" hidden="1">1</definedName>
    <definedName name="solver_rsd" localSheetId="1" hidden="1">0</definedName>
    <definedName name="solver_rsd" localSheetId="3" hidden="1">0</definedName>
    <definedName name="solver_scl" localSheetId="1" hidden="1">2</definedName>
    <definedName name="solver_scl" localSheetId="2" hidden="1">2</definedName>
    <definedName name="solver_scl" localSheetId="3" hidden="1">2</definedName>
    <definedName name="solver_sho" localSheetId="1" hidden="1">2</definedName>
    <definedName name="solver_sho" localSheetId="2" hidden="1">2</definedName>
    <definedName name="solver_sho" localSheetId="3" hidden="1">2</definedName>
    <definedName name="solver_ssz" localSheetId="1" hidden="1">100</definedName>
    <definedName name="solver_ssz" localSheetId="3" hidden="1">100</definedName>
    <definedName name="solver_tim" localSheetId="1" hidden="1">2147483647</definedName>
    <definedName name="solver_tim" localSheetId="2" hidden="1">100</definedName>
    <definedName name="solver_tim" localSheetId="3" hidden="1">100</definedName>
    <definedName name="solver_tol" localSheetId="1" hidden="1">0.01</definedName>
    <definedName name="solver_tol" localSheetId="2" hidden="1">0.05</definedName>
    <definedName name="solver_tol" localSheetId="3" hidden="1">0.05</definedName>
    <definedName name="solver_typ" localSheetId="1" hidden="1">3</definedName>
    <definedName name="solver_typ" localSheetId="2" hidden="1">1</definedName>
    <definedName name="solver_typ" localSheetId="3" hidden="1">3</definedName>
    <definedName name="solver_val" localSheetId="1" hidden="1">10000</definedName>
    <definedName name="solver_val" localSheetId="2" hidden="1">0</definedName>
    <definedName name="solver_val" localSheetId="3" hidden="1">120000</definedName>
    <definedName name="solver_ver" localSheetId="1" hidden="1">3</definedName>
    <definedName name="solver_ver" localSheetId="2" hidden="1">3</definedName>
    <definedName name="solver_ver" localSheetId="3" hidden="1">3</definedName>
    <definedName name="SpareParts">'[1]Raw Data'!$BF1</definedName>
    <definedName name="Sub_Central">#REF!</definedName>
    <definedName name="Tariff">'[1]Raw Data'!$AV1</definedName>
    <definedName name="Tipo">#REF!</definedName>
    <definedName name="Tipo_adm">#REF!</definedName>
    <definedName name="Tipo_conexión">#REF!</definedName>
    <definedName name="Tipo_rural">#REF!</definedName>
    <definedName name="Tipo_tratam">#REF!</definedName>
    <definedName name="Topograf">#REF!</definedName>
    <definedName name="Unique_ID">'[1]Raw Data'!$G1</definedName>
    <definedName name="WaterAvailable">'[1]Raw Data'!$AO1</definedName>
    <definedName name="WFP_Supported?">'[1]Raw Data'!$Y1</definedName>
    <definedName name="Zona">#REF!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2" l="1"/>
  <c r="I17" i="2" s="1"/>
  <c r="J17" i="2" s="1"/>
  <c r="K17" i="2" s="1"/>
  <c r="L17" i="2" s="1"/>
  <c r="M17" i="2" s="1"/>
  <c r="N17" i="2" s="1"/>
  <c r="O17" i="2" s="1"/>
  <c r="P17" i="2" s="1"/>
  <c r="Q17" i="2" s="1"/>
  <c r="R17" i="2" s="1"/>
  <c r="S17" i="2" s="1"/>
  <c r="T17" i="2" s="1"/>
  <c r="U17" i="2" s="1"/>
  <c r="V17" i="2" s="1"/>
  <c r="W17" i="2" s="1"/>
  <c r="X17" i="2" s="1"/>
  <c r="Y17" i="2" s="1"/>
  <c r="Z17" i="2" s="1"/>
  <c r="AA17" i="2" s="1"/>
  <c r="AB17" i="2" s="1"/>
  <c r="AC17" i="2" s="1"/>
  <c r="H18" i="2"/>
  <c r="I18" i="2" s="1"/>
  <c r="J18" i="2" s="1"/>
  <c r="K18" i="2" s="1"/>
  <c r="L18" i="2" s="1"/>
  <c r="M18" i="2" s="1"/>
  <c r="N18" i="2" s="1"/>
  <c r="O18" i="2" s="1"/>
  <c r="P18" i="2" s="1"/>
  <c r="Q18" i="2" s="1"/>
  <c r="R18" i="2" s="1"/>
  <c r="S18" i="2" s="1"/>
  <c r="T18" i="2" s="1"/>
  <c r="U18" i="2" s="1"/>
  <c r="V18" i="2" s="1"/>
  <c r="W18" i="2" s="1"/>
  <c r="X18" i="2" s="1"/>
  <c r="Y18" i="2" s="1"/>
  <c r="Z18" i="2" s="1"/>
  <c r="AA18" i="2" s="1"/>
  <c r="AB18" i="2" s="1"/>
  <c r="AC18" i="2" s="1"/>
  <c r="H19" i="2"/>
  <c r="I19" i="2" s="1"/>
  <c r="J19" i="2" s="1"/>
  <c r="K19" i="2" s="1"/>
  <c r="L19" i="2" s="1"/>
  <c r="M19" i="2" s="1"/>
  <c r="N19" i="2" s="1"/>
  <c r="O19" i="2" s="1"/>
  <c r="P19" i="2" s="1"/>
  <c r="Q19" i="2" s="1"/>
  <c r="R19" i="2" s="1"/>
  <c r="S19" i="2" s="1"/>
  <c r="T19" i="2" s="1"/>
  <c r="U19" i="2" s="1"/>
  <c r="V19" i="2" s="1"/>
  <c r="W19" i="2" s="1"/>
  <c r="X19" i="2" s="1"/>
  <c r="Y19" i="2" s="1"/>
  <c r="Z19" i="2" s="1"/>
  <c r="AA19" i="2" s="1"/>
  <c r="AB19" i="2" s="1"/>
  <c r="AC19" i="2" s="1"/>
  <c r="H20" i="2"/>
  <c r="I20" i="2"/>
  <c r="J20" i="2" s="1"/>
  <c r="K20" i="2" s="1"/>
  <c r="L20" i="2" s="1"/>
  <c r="M20" i="2" s="1"/>
  <c r="N20" i="2" s="1"/>
  <c r="O20" i="2" s="1"/>
  <c r="P20" i="2" s="1"/>
  <c r="Q20" i="2" s="1"/>
  <c r="R20" i="2" s="1"/>
  <c r="S20" i="2" s="1"/>
  <c r="T20" i="2" s="1"/>
  <c r="U20" i="2" s="1"/>
  <c r="V20" i="2" s="1"/>
  <c r="W20" i="2" s="1"/>
  <c r="X20" i="2" s="1"/>
  <c r="Y20" i="2" s="1"/>
  <c r="Z20" i="2" s="1"/>
  <c r="AA20" i="2" s="1"/>
  <c r="AB20" i="2" s="1"/>
  <c r="AC20" i="2" s="1"/>
  <c r="H21" i="2"/>
  <c r="I21" i="2" s="1"/>
  <c r="J21" i="2" s="1"/>
  <c r="K21" i="2" s="1"/>
  <c r="L21" i="2" s="1"/>
  <c r="M21" i="2" s="1"/>
  <c r="N21" i="2" s="1"/>
  <c r="O21" i="2" s="1"/>
  <c r="P21" i="2" s="1"/>
  <c r="Q21" i="2" s="1"/>
  <c r="R21" i="2" s="1"/>
  <c r="S21" i="2" s="1"/>
  <c r="T21" i="2" s="1"/>
  <c r="U21" i="2" s="1"/>
  <c r="V21" i="2" s="1"/>
  <c r="W21" i="2" s="1"/>
  <c r="X21" i="2" s="1"/>
  <c r="Y21" i="2" s="1"/>
  <c r="Z21" i="2" s="1"/>
  <c r="AA21" i="2" s="1"/>
  <c r="AB21" i="2" s="1"/>
  <c r="AC21" i="2" s="1"/>
  <c r="B17" i="2"/>
  <c r="B18" i="2"/>
  <c r="B19" i="2"/>
  <c r="B20" i="2"/>
  <c r="C33" i="1" l="1"/>
  <c r="C64" i="1" l="1"/>
  <c r="B21" i="2" l="1"/>
  <c r="H10" i="2" l="1"/>
  <c r="H11" i="2"/>
  <c r="H12" i="2"/>
  <c r="H13" i="2"/>
  <c r="H14" i="2"/>
  <c r="H15" i="2"/>
  <c r="H16" i="2"/>
  <c r="B10" i="2"/>
  <c r="B11" i="2"/>
  <c r="B12" i="2"/>
  <c r="B13" i="2"/>
  <c r="B14" i="2"/>
  <c r="B15" i="2"/>
  <c r="B16" i="2"/>
  <c r="C21" i="1" l="1"/>
  <c r="C20" i="1"/>
  <c r="B26" i="1" l="1"/>
  <c r="C4" i="10" l="1"/>
  <c r="C5" i="10" s="1"/>
  <c r="F22" i="1" l="1"/>
  <c r="B39" i="2" l="1"/>
  <c r="B40" i="2"/>
  <c r="B41" i="2"/>
  <c r="B42" i="2"/>
  <c r="B43" i="2"/>
  <c r="B44" i="2"/>
  <c r="B38" i="2"/>
  <c r="B27" i="2"/>
  <c r="B28" i="2"/>
  <c r="B26" i="2"/>
  <c r="B9" i="2"/>
  <c r="B46" i="1" l="1"/>
  <c r="C2" i="10" l="1"/>
  <c r="D2" i="10" s="1"/>
  <c r="E2" i="10" s="1"/>
  <c r="F2" i="10" s="1"/>
  <c r="G2" i="10" s="1"/>
  <c r="H2" i="10" s="1"/>
  <c r="I2" i="10" s="1"/>
  <c r="J2" i="10" s="1"/>
  <c r="K2" i="10" s="1"/>
  <c r="L2" i="10" s="1"/>
  <c r="M2" i="10" s="1"/>
  <c r="N2" i="10" s="1"/>
  <c r="O2" i="10" s="1"/>
  <c r="P2" i="10" s="1"/>
  <c r="Q2" i="10" s="1"/>
  <c r="R2" i="10" s="1"/>
  <c r="S2" i="10" s="1"/>
  <c r="T2" i="10" s="1"/>
  <c r="U2" i="10" s="1"/>
  <c r="V2" i="10" s="1"/>
  <c r="W2" i="10" s="1"/>
  <c r="X2" i="10" s="1"/>
  <c r="C3" i="10"/>
  <c r="D3" i="10" l="1"/>
  <c r="E3" i="10" s="1"/>
  <c r="F3" i="10" s="1"/>
  <c r="G3" i="10" s="1"/>
  <c r="H3" i="10" s="1"/>
  <c r="I3" i="10" s="1"/>
  <c r="J3" i="10" s="1"/>
  <c r="K3" i="10" s="1"/>
  <c r="L3" i="10" s="1"/>
  <c r="M3" i="10" s="1"/>
  <c r="N3" i="10" s="1"/>
  <c r="O3" i="10" s="1"/>
  <c r="P3" i="10" s="1"/>
  <c r="Q3" i="10" s="1"/>
  <c r="R3" i="10" s="1"/>
  <c r="S3" i="10" s="1"/>
  <c r="T3" i="10" s="1"/>
  <c r="U3" i="10" s="1"/>
  <c r="V3" i="10" s="1"/>
  <c r="W3" i="10" s="1"/>
  <c r="X3" i="10" s="1"/>
  <c r="C6" i="10"/>
  <c r="D4" i="10" l="1"/>
  <c r="E33" i="1"/>
  <c r="D5" i="10" l="1"/>
  <c r="D6" i="10"/>
  <c r="E4" i="10"/>
  <c r="E6" i="10" s="1"/>
  <c r="F4" i="10" l="1"/>
  <c r="F6" i="10" s="1"/>
  <c r="E5" i="10"/>
  <c r="C7" i="10"/>
  <c r="C8" i="10" s="1"/>
  <c r="G4" i="10" l="1"/>
  <c r="G6" i="10" s="1"/>
  <c r="F5" i="10"/>
  <c r="F28" i="2"/>
  <c r="H4" i="10" l="1"/>
  <c r="H6" i="10" s="1"/>
  <c r="G5" i="10"/>
  <c r="F27" i="2"/>
  <c r="F26" i="2"/>
  <c r="I4" i="10" l="1"/>
  <c r="I6" i="10" s="1"/>
  <c r="H5" i="10"/>
  <c r="H9" i="2"/>
  <c r="F39" i="2"/>
  <c r="F40" i="2"/>
  <c r="F41" i="2"/>
  <c r="F42" i="2"/>
  <c r="F43" i="2"/>
  <c r="F44" i="2"/>
  <c r="F38" i="2"/>
  <c r="G44" i="2"/>
  <c r="G28" i="2"/>
  <c r="G43" i="2"/>
  <c r="G42" i="2"/>
  <c r="C39" i="2"/>
  <c r="C40" i="2"/>
  <c r="C41" i="2"/>
  <c r="C42" i="2"/>
  <c r="C43" i="2"/>
  <c r="C28" i="2"/>
  <c r="C44" i="2"/>
  <c r="G41" i="2"/>
  <c r="G40" i="2"/>
  <c r="G39" i="2"/>
  <c r="G38" i="2"/>
  <c r="C38" i="2"/>
  <c r="C27" i="2"/>
  <c r="C26" i="2"/>
  <c r="G27" i="2"/>
  <c r="J4" i="10" l="1"/>
  <c r="J6" i="10" s="1"/>
  <c r="I5" i="10"/>
  <c r="K4" i="10" l="1"/>
  <c r="K6" i="10" s="1"/>
  <c r="J5" i="10"/>
  <c r="C11" i="10"/>
  <c r="C14" i="10" s="1"/>
  <c r="C30" i="10"/>
  <c r="C16" i="10" l="1"/>
  <c r="C15" i="10"/>
  <c r="C19" i="10"/>
  <c r="C18" i="10"/>
  <c r="L4" i="10"/>
  <c r="L6" i="10" s="1"/>
  <c r="K5" i="10"/>
  <c r="C13" i="10"/>
  <c r="D30" i="10"/>
  <c r="D11" i="10"/>
  <c r="D16" i="10" l="1"/>
  <c r="D15" i="10"/>
  <c r="D14" i="10"/>
  <c r="D19" i="10"/>
  <c r="D18" i="10"/>
  <c r="M4" i="10"/>
  <c r="M6" i="10" s="1"/>
  <c r="L5" i="10"/>
  <c r="E11" i="10"/>
  <c r="E30" i="10"/>
  <c r="I16" i="2"/>
  <c r="J16" i="2" s="1"/>
  <c r="K16" i="2" s="1"/>
  <c r="L16" i="2" s="1"/>
  <c r="M16" i="2" s="1"/>
  <c r="N16" i="2" s="1"/>
  <c r="O16" i="2" s="1"/>
  <c r="P16" i="2" s="1"/>
  <c r="Q16" i="2" s="1"/>
  <c r="R16" i="2" s="1"/>
  <c r="S16" i="2" s="1"/>
  <c r="T16" i="2" s="1"/>
  <c r="U16" i="2" s="1"/>
  <c r="V16" i="2" s="1"/>
  <c r="W16" i="2" l="1"/>
  <c r="X16" i="2" s="1"/>
  <c r="Y16" i="2" s="1"/>
  <c r="Z16" i="2" s="1"/>
  <c r="AA16" i="2" s="1"/>
  <c r="AB16" i="2" s="1"/>
  <c r="AC16" i="2" s="1"/>
  <c r="E16" i="10"/>
  <c r="E15" i="10"/>
  <c r="E14" i="10"/>
  <c r="E18" i="10"/>
  <c r="E19" i="10"/>
  <c r="N4" i="10"/>
  <c r="N6" i="10" s="1"/>
  <c r="M5" i="10"/>
  <c r="F11" i="10"/>
  <c r="F30" i="10"/>
  <c r="H22" i="2"/>
  <c r="I9" i="2"/>
  <c r="J9" i="2" s="1"/>
  <c r="K9" i="2" s="1"/>
  <c r="L9" i="2" s="1"/>
  <c r="M9" i="2" s="1"/>
  <c r="N9" i="2" s="1"/>
  <c r="O9" i="2" s="1"/>
  <c r="P9" i="2" s="1"/>
  <c r="Q9" i="2" s="1"/>
  <c r="R9" i="2" s="1"/>
  <c r="S9" i="2" s="1"/>
  <c r="T9" i="2" s="1"/>
  <c r="U9" i="2" s="1"/>
  <c r="V9" i="2" s="1"/>
  <c r="W9" i="2" s="1"/>
  <c r="X9" i="2" s="1"/>
  <c r="Y9" i="2" s="1"/>
  <c r="Z9" i="2" s="1"/>
  <c r="AA9" i="2" s="1"/>
  <c r="AB9" i="2" s="1"/>
  <c r="AC9" i="2" s="1"/>
  <c r="I10" i="2"/>
  <c r="J10" i="2" s="1"/>
  <c r="K10" i="2" s="1"/>
  <c r="L10" i="2" s="1"/>
  <c r="M10" i="2" s="1"/>
  <c r="N10" i="2" s="1"/>
  <c r="O10" i="2" s="1"/>
  <c r="P10" i="2" s="1"/>
  <c r="Q10" i="2" s="1"/>
  <c r="R10" i="2" s="1"/>
  <c r="S10" i="2" s="1"/>
  <c r="T10" i="2" s="1"/>
  <c r="U10" i="2" s="1"/>
  <c r="V10" i="2" s="1"/>
  <c r="W10" i="2" s="1"/>
  <c r="X10" i="2" s="1"/>
  <c r="Y10" i="2" s="1"/>
  <c r="Z10" i="2" s="1"/>
  <c r="AA10" i="2" s="1"/>
  <c r="AB10" i="2" s="1"/>
  <c r="AC10" i="2" s="1"/>
  <c r="I11" i="2"/>
  <c r="J11" i="2" s="1"/>
  <c r="K11" i="2" s="1"/>
  <c r="L11" i="2" s="1"/>
  <c r="M11" i="2" s="1"/>
  <c r="N11" i="2" s="1"/>
  <c r="O11" i="2" s="1"/>
  <c r="P11" i="2" s="1"/>
  <c r="Q11" i="2" s="1"/>
  <c r="R11" i="2" s="1"/>
  <c r="S11" i="2" s="1"/>
  <c r="T11" i="2" s="1"/>
  <c r="U11" i="2" s="1"/>
  <c r="V11" i="2" s="1"/>
  <c r="I12" i="2"/>
  <c r="J12" i="2" s="1"/>
  <c r="K12" i="2" s="1"/>
  <c r="L12" i="2" s="1"/>
  <c r="M12" i="2" s="1"/>
  <c r="N12" i="2" s="1"/>
  <c r="O12" i="2" s="1"/>
  <c r="P12" i="2" s="1"/>
  <c r="Q12" i="2" s="1"/>
  <c r="R12" i="2" s="1"/>
  <c r="S12" i="2" s="1"/>
  <c r="T12" i="2" s="1"/>
  <c r="U12" i="2" s="1"/>
  <c r="V12" i="2" s="1"/>
  <c r="I13" i="2"/>
  <c r="J13" i="2" s="1"/>
  <c r="K13" i="2" s="1"/>
  <c r="L13" i="2" s="1"/>
  <c r="M13" i="2" s="1"/>
  <c r="N13" i="2" s="1"/>
  <c r="O13" i="2" s="1"/>
  <c r="P13" i="2" s="1"/>
  <c r="Q13" i="2" s="1"/>
  <c r="R13" i="2" s="1"/>
  <c r="S13" i="2" s="1"/>
  <c r="T13" i="2" s="1"/>
  <c r="U13" i="2" s="1"/>
  <c r="V13" i="2" s="1"/>
  <c r="W13" i="2" s="1"/>
  <c r="X13" i="2" s="1"/>
  <c r="Y13" i="2" s="1"/>
  <c r="Z13" i="2" s="1"/>
  <c r="AA13" i="2" s="1"/>
  <c r="AB13" i="2" s="1"/>
  <c r="AC13" i="2" s="1"/>
  <c r="I14" i="2"/>
  <c r="J14" i="2" s="1"/>
  <c r="K14" i="2" s="1"/>
  <c r="L14" i="2" s="1"/>
  <c r="M14" i="2" s="1"/>
  <c r="N14" i="2" s="1"/>
  <c r="O14" i="2" s="1"/>
  <c r="P14" i="2" s="1"/>
  <c r="Q14" i="2" s="1"/>
  <c r="R14" i="2" s="1"/>
  <c r="S14" i="2" s="1"/>
  <c r="T14" i="2" s="1"/>
  <c r="U14" i="2" s="1"/>
  <c r="V14" i="2" s="1"/>
  <c r="W14" i="2" s="1"/>
  <c r="X14" i="2" s="1"/>
  <c r="Y14" i="2" s="1"/>
  <c r="Z14" i="2" s="1"/>
  <c r="AA14" i="2" s="1"/>
  <c r="AB14" i="2" s="1"/>
  <c r="AC14" i="2" s="1"/>
  <c r="I15" i="2"/>
  <c r="J15" i="2" s="1"/>
  <c r="K15" i="2" s="1"/>
  <c r="L15" i="2" s="1"/>
  <c r="M15" i="2" s="1"/>
  <c r="N15" i="2" s="1"/>
  <c r="O15" i="2" s="1"/>
  <c r="P15" i="2" s="1"/>
  <c r="Q15" i="2" s="1"/>
  <c r="R15" i="2" s="1"/>
  <c r="S15" i="2" s="1"/>
  <c r="T15" i="2" s="1"/>
  <c r="U15" i="2" s="1"/>
  <c r="V15" i="2" s="1"/>
  <c r="W15" i="2" s="1"/>
  <c r="X15" i="2" s="1"/>
  <c r="Y15" i="2" s="1"/>
  <c r="Z15" i="2" s="1"/>
  <c r="AA15" i="2" s="1"/>
  <c r="AB15" i="2" s="1"/>
  <c r="AC15" i="2" s="1"/>
  <c r="I3" i="2"/>
  <c r="I2" i="2"/>
  <c r="H25" i="2"/>
  <c r="H26" i="2" s="1"/>
  <c r="H6" i="2"/>
  <c r="I6" i="2" s="1"/>
  <c r="J6" i="2" s="1"/>
  <c r="K6" i="2" s="1"/>
  <c r="L6" i="2" s="1"/>
  <c r="M6" i="2" s="1"/>
  <c r="N6" i="2" s="1"/>
  <c r="O6" i="2" s="1"/>
  <c r="P6" i="2" s="1"/>
  <c r="Q6" i="2" s="1"/>
  <c r="R6" i="2" s="1"/>
  <c r="S6" i="2" s="1"/>
  <c r="T6" i="2" s="1"/>
  <c r="U6" i="2" s="1"/>
  <c r="V6" i="2" s="1"/>
  <c r="W6" i="2" s="1"/>
  <c r="X6" i="2" s="1"/>
  <c r="Y6" i="2" s="1"/>
  <c r="Z6" i="2" s="1"/>
  <c r="AA6" i="2" s="1"/>
  <c r="AB6" i="2" s="1"/>
  <c r="AC6" i="2" s="1"/>
  <c r="H35" i="2"/>
  <c r="W11" i="2" l="1"/>
  <c r="X11" i="2" s="1"/>
  <c r="Y11" i="2" s="1"/>
  <c r="Z11" i="2" s="1"/>
  <c r="AA11" i="2" s="1"/>
  <c r="AB11" i="2" s="1"/>
  <c r="AC11" i="2" s="1"/>
  <c r="W12" i="2"/>
  <c r="X12" i="2" s="1"/>
  <c r="F16" i="10"/>
  <c r="F15" i="10"/>
  <c r="F14" i="10"/>
  <c r="F19" i="10"/>
  <c r="F18" i="10"/>
  <c r="O4" i="10"/>
  <c r="O6" i="10" s="1"/>
  <c r="N5" i="10"/>
  <c r="H39" i="2"/>
  <c r="H41" i="2"/>
  <c r="H43" i="2"/>
  <c r="H44" i="2"/>
  <c r="H40" i="2"/>
  <c r="H42" i="2"/>
  <c r="H28" i="2"/>
  <c r="H38" i="2"/>
  <c r="H27" i="2"/>
  <c r="H29" i="2"/>
  <c r="G30" i="10"/>
  <c r="G11" i="10"/>
  <c r="I22" i="2"/>
  <c r="T22" i="2"/>
  <c r="P22" i="2"/>
  <c r="L22" i="2"/>
  <c r="U22" i="2"/>
  <c r="Q22" i="2"/>
  <c r="M22" i="2"/>
  <c r="V22" i="2"/>
  <c r="R22" i="2"/>
  <c r="N22" i="2"/>
  <c r="J22" i="2"/>
  <c r="S22" i="2"/>
  <c r="O22" i="2"/>
  <c r="K22" i="2"/>
  <c r="H7" i="2"/>
  <c r="I7" i="2" s="1"/>
  <c r="J7" i="2" s="1"/>
  <c r="K7" i="2" s="1"/>
  <c r="L7" i="2" s="1"/>
  <c r="M7" i="2" s="1"/>
  <c r="N7" i="2" s="1"/>
  <c r="O7" i="2" s="1"/>
  <c r="P7" i="2" s="1"/>
  <c r="Q7" i="2" s="1"/>
  <c r="R7" i="2" s="1"/>
  <c r="S7" i="2" s="1"/>
  <c r="T7" i="2" s="1"/>
  <c r="U7" i="2" s="1"/>
  <c r="V7" i="2" s="1"/>
  <c r="W7" i="2" s="1"/>
  <c r="X7" i="2" s="1"/>
  <c r="Y7" i="2" s="1"/>
  <c r="Z7" i="2" s="1"/>
  <c r="AA7" i="2" s="1"/>
  <c r="AB7" i="2" s="1"/>
  <c r="AC7" i="2" s="1"/>
  <c r="I25" i="2"/>
  <c r="B35" i="1"/>
  <c r="B33" i="1"/>
  <c r="W22" i="2" l="1"/>
  <c r="Y12" i="2"/>
  <c r="X22" i="2"/>
  <c r="G16" i="10"/>
  <c r="G15" i="10"/>
  <c r="G14" i="10"/>
  <c r="G18" i="10"/>
  <c r="G19" i="10"/>
  <c r="P4" i="10"/>
  <c r="P6" i="10" s="1"/>
  <c r="O5" i="10"/>
  <c r="H45" i="2"/>
  <c r="I27" i="2"/>
  <c r="I29" i="2"/>
  <c r="I26" i="2"/>
  <c r="H30" i="10"/>
  <c r="H11" i="10"/>
  <c r="H30" i="2"/>
  <c r="H32" i="2" s="1"/>
  <c r="C23" i="10" s="1"/>
  <c r="J25" i="2"/>
  <c r="Z12" i="2" l="1"/>
  <c r="Y22" i="2"/>
  <c r="H16" i="10"/>
  <c r="H15" i="10"/>
  <c r="H14" i="10"/>
  <c r="H18" i="10"/>
  <c r="H19" i="10"/>
  <c r="Q4" i="10"/>
  <c r="Q6" i="10" s="1"/>
  <c r="P5" i="10"/>
  <c r="J27" i="2"/>
  <c r="J29" i="2"/>
  <c r="J26" i="2"/>
  <c r="I11" i="10"/>
  <c r="I30" i="10"/>
  <c r="K25" i="2"/>
  <c r="AA12" i="2" l="1"/>
  <c r="Z22" i="2"/>
  <c r="I16" i="10"/>
  <c r="I15" i="10"/>
  <c r="I14" i="10"/>
  <c r="I18" i="10"/>
  <c r="I19" i="10"/>
  <c r="R4" i="10"/>
  <c r="R6" i="10" s="1"/>
  <c r="Q5" i="10"/>
  <c r="K26" i="2"/>
  <c r="K29" i="2"/>
  <c r="K27" i="2"/>
  <c r="J11" i="10"/>
  <c r="J30" i="10"/>
  <c r="L25" i="2"/>
  <c r="AB12" i="2" l="1"/>
  <c r="AA22" i="2"/>
  <c r="J16" i="10"/>
  <c r="J15" i="10"/>
  <c r="J14" i="10"/>
  <c r="J19" i="10"/>
  <c r="J18" i="10"/>
  <c r="S4" i="10"/>
  <c r="S6" i="10" s="1"/>
  <c r="R5" i="10"/>
  <c r="L27" i="2"/>
  <c r="L29" i="2"/>
  <c r="L26" i="2"/>
  <c r="K30" i="10"/>
  <c r="K11" i="10"/>
  <c r="M25" i="2"/>
  <c r="AC12" i="2" l="1"/>
  <c r="AC22" i="2" s="1"/>
  <c r="AB22" i="2"/>
  <c r="K16" i="10"/>
  <c r="K15" i="10"/>
  <c r="K14" i="10"/>
  <c r="K19" i="10"/>
  <c r="K18" i="10"/>
  <c r="T4" i="10"/>
  <c r="T6" i="10" s="1"/>
  <c r="S5" i="10"/>
  <c r="M27" i="2"/>
  <c r="M29" i="2"/>
  <c r="M26" i="2"/>
  <c r="L30" i="10"/>
  <c r="L11" i="10"/>
  <c r="N25" i="2"/>
  <c r="L16" i="10" l="1"/>
  <c r="L15" i="10"/>
  <c r="L14" i="10"/>
  <c r="L18" i="10"/>
  <c r="L19" i="10"/>
  <c r="U4" i="10"/>
  <c r="U6" i="10" s="1"/>
  <c r="T5" i="10"/>
  <c r="N27" i="2"/>
  <c r="N29" i="2"/>
  <c r="N26" i="2"/>
  <c r="M11" i="10"/>
  <c r="M30" i="10"/>
  <c r="O25" i="2"/>
  <c r="M16" i="10" l="1"/>
  <c r="M15" i="10"/>
  <c r="M14" i="10"/>
  <c r="M18" i="10"/>
  <c r="M19" i="10"/>
  <c r="V4" i="10"/>
  <c r="V6" i="10" s="1"/>
  <c r="U5" i="10"/>
  <c r="O26" i="2"/>
  <c r="O29" i="2"/>
  <c r="O27" i="2"/>
  <c r="N11" i="10"/>
  <c r="N30" i="10"/>
  <c r="P25" i="2"/>
  <c r="C24" i="10"/>
  <c r="C17" i="10" s="1"/>
  <c r="I35" i="2"/>
  <c r="N16" i="10" l="1"/>
  <c r="N15" i="10"/>
  <c r="N14" i="10"/>
  <c r="N18" i="10"/>
  <c r="N19" i="10"/>
  <c r="W4" i="10"/>
  <c r="W6" i="10" s="1"/>
  <c r="V5" i="10"/>
  <c r="P27" i="2"/>
  <c r="P29" i="2"/>
  <c r="P26" i="2"/>
  <c r="I39" i="2"/>
  <c r="I41" i="2"/>
  <c r="I43" i="2"/>
  <c r="I44" i="2"/>
  <c r="I42" i="2"/>
  <c r="I38" i="2"/>
  <c r="I40" i="2"/>
  <c r="I28" i="2"/>
  <c r="I30" i="2" s="1"/>
  <c r="I32" i="2" s="1"/>
  <c r="D23" i="10" s="1"/>
  <c r="C25" i="10"/>
  <c r="O30" i="10"/>
  <c r="O11" i="10"/>
  <c r="Q25" i="2"/>
  <c r="J35" i="2"/>
  <c r="O16" i="10" l="1"/>
  <c r="O15" i="10"/>
  <c r="O14" i="10"/>
  <c r="O19" i="10"/>
  <c r="O18" i="10"/>
  <c r="X4" i="10"/>
  <c r="W5" i="10"/>
  <c r="I45" i="2"/>
  <c r="D24" i="10" s="1"/>
  <c r="D17" i="10" s="1"/>
  <c r="Q27" i="2"/>
  <c r="Q29" i="2"/>
  <c r="Q26" i="2"/>
  <c r="J40" i="2"/>
  <c r="J42" i="2"/>
  <c r="J28" i="2"/>
  <c r="J30" i="2" s="1"/>
  <c r="J32" i="2" s="1"/>
  <c r="E23" i="10" s="1"/>
  <c r="J39" i="2"/>
  <c r="J41" i="2"/>
  <c r="J43" i="2"/>
  <c r="J44" i="2"/>
  <c r="J38" i="2"/>
  <c r="P30" i="10"/>
  <c r="P11" i="10"/>
  <c r="R25" i="2"/>
  <c r="K35" i="2"/>
  <c r="P16" i="10" l="1"/>
  <c r="P15" i="10"/>
  <c r="P14" i="10"/>
  <c r="P18" i="10"/>
  <c r="P19" i="10"/>
  <c r="X5" i="10"/>
  <c r="X6" i="10"/>
  <c r="J45" i="2"/>
  <c r="E24" i="10" s="1"/>
  <c r="E17" i="10" s="1"/>
  <c r="K38" i="2"/>
  <c r="K40" i="2"/>
  <c r="K42" i="2"/>
  <c r="K28" i="2"/>
  <c r="K30" i="2" s="1"/>
  <c r="K32" i="2" s="1"/>
  <c r="F23" i="10" s="1"/>
  <c r="K43" i="2"/>
  <c r="K44" i="2"/>
  <c r="K39" i="2"/>
  <c r="K41" i="2"/>
  <c r="R27" i="2"/>
  <c r="R29" i="2"/>
  <c r="R26" i="2"/>
  <c r="Q11" i="10"/>
  <c r="Q30" i="10"/>
  <c r="S25" i="2"/>
  <c r="L35" i="2"/>
  <c r="Q16" i="10" l="1"/>
  <c r="Q15" i="10"/>
  <c r="Q14" i="10"/>
  <c r="Q18" i="10"/>
  <c r="Q19" i="10"/>
  <c r="K45" i="2"/>
  <c r="F24" i="10" s="1"/>
  <c r="F17" i="10" s="1"/>
  <c r="L39" i="2"/>
  <c r="L41" i="2"/>
  <c r="L43" i="2"/>
  <c r="L44" i="2"/>
  <c r="L38" i="2"/>
  <c r="L40" i="2"/>
  <c r="L42" i="2"/>
  <c r="L28" i="2"/>
  <c r="L30" i="2" s="1"/>
  <c r="L32" i="2" s="1"/>
  <c r="G23" i="10" s="1"/>
  <c r="S26" i="2"/>
  <c r="S27" i="2"/>
  <c r="S29" i="2"/>
  <c r="R11" i="10"/>
  <c r="R30" i="10"/>
  <c r="T25" i="2"/>
  <c r="M35" i="2"/>
  <c r="R16" i="10" l="1"/>
  <c r="R15" i="10"/>
  <c r="R14" i="10"/>
  <c r="R19" i="10"/>
  <c r="R18" i="10"/>
  <c r="L45" i="2"/>
  <c r="G24" i="10" s="1"/>
  <c r="G17" i="10" s="1"/>
  <c r="T27" i="2"/>
  <c r="T29" i="2"/>
  <c r="T26" i="2"/>
  <c r="M39" i="2"/>
  <c r="M41" i="2"/>
  <c r="M43" i="2"/>
  <c r="M44" i="2"/>
  <c r="M40" i="2"/>
  <c r="M42" i="2"/>
  <c r="M28" i="2"/>
  <c r="M30" i="2" s="1"/>
  <c r="M32" i="2" s="1"/>
  <c r="H23" i="10" s="1"/>
  <c r="M38" i="2"/>
  <c r="S30" i="10"/>
  <c r="S11" i="10"/>
  <c r="U25" i="2"/>
  <c r="N35" i="2"/>
  <c r="S16" i="10" l="1"/>
  <c r="S15" i="10"/>
  <c r="S14" i="10"/>
  <c r="S19" i="10"/>
  <c r="S18" i="10"/>
  <c r="M45" i="2"/>
  <c r="H24" i="10" s="1"/>
  <c r="H17" i="10" s="1"/>
  <c r="N40" i="2"/>
  <c r="N42" i="2"/>
  <c r="N28" i="2"/>
  <c r="N30" i="2" s="1"/>
  <c r="N32" i="2" s="1"/>
  <c r="I23" i="10" s="1"/>
  <c r="N39" i="2"/>
  <c r="N41" i="2"/>
  <c r="N43" i="2"/>
  <c r="N44" i="2"/>
  <c r="N38" i="2"/>
  <c r="U27" i="2"/>
  <c r="U29" i="2"/>
  <c r="U26" i="2"/>
  <c r="T30" i="10"/>
  <c r="T11" i="10"/>
  <c r="V25" i="2"/>
  <c r="O35" i="2"/>
  <c r="T16" i="10" l="1"/>
  <c r="T15" i="10"/>
  <c r="T14" i="10"/>
  <c r="T19" i="10"/>
  <c r="T18" i="10"/>
  <c r="N45" i="2"/>
  <c r="I24" i="10" s="1"/>
  <c r="I17" i="10" s="1"/>
  <c r="V27" i="2"/>
  <c r="V29" i="2"/>
  <c r="V26" i="2"/>
  <c r="O38" i="2"/>
  <c r="O40" i="2"/>
  <c r="O42" i="2"/>
  <c r="O28" i="2"/>
  <c r="O30" i="2" s="1"/>
  <c r="O32" i="2" s="1"/>
  <c r="J23" i="10" s="1"/>
  <c r="O39" i="2"/>
  <c r="O41" i="2"/>
  <c r="O43" i="2"/>
  <c r="O44" i="2"/>
  <c r="U11" i="10"/>
  <c r="U30" i="10"/>
  <c r="W25" i="2"/>
  <c r="P35" i="2"/>
  <c r="U16" i="10" l="1"/>
  <c r="U15" i="10"/>
  <c r="U14" i="10"/>
  <c r="U18" i="10"/>
  <c r="U19" i="10"/>
  <c r="O45" i="2"/>
  <c r="J24" i="10" s="1"/>
  <c r="J17" i="10" s="1"/>
  <c r="P39" i="2"/>
  <c r="P41" i="2"/>
  <c r="P43" i="2"/>
  <c r="P44" i="2"/>
  <c r="P38" i="2"/>
  <c r="P40" i="2"/>
  <c r="P42" i="2"/>
  <c r="P28" i="2"/>
  <c r="P30" i="2" s="1"/>
  <c r="P32" i="2" s="1"/>
  <c r="K23" i="10" s="1"/>
  <c r="W26" i="2"/>
  <c r="W29" i="2"/>
  <c r="W27" i="2"/>
  <c r="V11" i="10"/>
  <c r="V30" i="10"/>
  <c r="X25" i="2"/>
  <c r="Q35" i="2"/>
  <c r="V16" i="10" l="1"/>
  <c r="V15" i="10"/>
  <c r="V14" i="10"/>
  <c r="V18" i="10"/>
  <c r="V19" i="10"/>
  <c r="P45" i="2"/>
  <c r="K24" i="10" s="1"/>
  <c r="K17" i="10" s="1"/>
  <c r="X27" i="2"/>
  <c r="X29" i="2"/>
  <c r="X26" i="2"/>
  <c r="Q39" i="2"/>
  <c r="Q41" i="2"/>
  <c r="Q43" i="2"/>
  <c r="Q44" i="2"/>
  <c r="Q38" i="2"/>
  <c r="Q40" i="2"/>
  <c r="Q42" i="2"/>
  <c r="Q28" i="2"/>
  <c r="Q30" i="2" s="1"/>
  <c r="Q32" i="2" s="1"/>
  <c r="L23" i="10" s="1"/>
  <c r="W30" i="10"/>
  <c r="W11" i="10"/>
  <c r="Y25" i="2"/>
  <c r="R35" i="2"/>
  <c r="W16" i="10" l="1"/>
  <c r="W15" i="10"/>
  <c r="W14" i="10"/>
  <c r="W19" i="10"/>
  <c r="W18" i="10"/>
  <c r="Q45" i="2"/>
  <c r="L24" i="10" s="1"/>
  <c r="L17" i="10" s="1"/>
  <c r="R40" i="2"/>
  <c r="R42" i="2"/>
  <c r="R28" i="2"/>
  <c r="R30" i="2" s="1"/>
  <c r="R32" i="2" s="1"/>
  <c r="M23" i="10" s="1"/>
  <c r="R39" i="2"/>
  <c r="R41" i="2"/>
  <c r="R43" i="2"/>
  <c r="R44" i="2"/>
  <c r="R38" i="2"/>
  <c r="Y27" i="2"/>
  <c r="Y29" i="2"/>
  <c r="Y26" i="2"/>
  <c r="X30" i="10"/>
  <c r="X11" i="10"/>
  <c r="Z25" i="2"/>
  <c r="S35" i="2"/>
  <c r="X16" i="10" l="1"/>
  <c r="X15" i="10"/>
  <c r="X14" i="10"/>
  <c r="X18" i="10"/>
  <c r="X19" i="10"/>
  <c r="R45" i="2"/>
  <c r="M24" i="10" s="1"/>
  <c r="M17" i="10" s="1"/>
  <c r="Z27" i="2"/>
  <c r="Z29" i="2"/>
  <c r="Z26" i="2"/>
  <c r="S38" i="2"/>
  <c r="S40" i="2"/>
  <c r="S42" i="2"/>
  <c r="S28" i="2"/>
  <c r="S30" i="2" s="1"/>
  <c r="S32" i="2" s="1"/>
  <c r="N23" i="10" s="1"/>
  <c r="S43" i="2"/>
  <c r="S44" i="2"/>
  <c r="S39" i="2"/>
  <c r="S41" i="2"/>
  <c r="AA25" i="2"/>
  <c r="T35" i="2"/>
  <c r="S45" i="2" l="1"/>
  <c r="N24" i="10" s="1"/>
  <c r="N17" i="10" s="1"/>
  <c r="T39" i="2"/>
  <c r="T41" i="2"/>
  <c r="T43" i="2"/>
  <c r="T44" i="2"/>
  <c r="T38" i="2"/>
  <c r="T40" i="2"/>
  <c r="T42" i="2"/>
  <c r="T28" i="2"/>
  <c r="T30" i="2" s="1"/>
  <c r="T32" i="2" s="1"/>
  <c r="O23" i="10" s="1"/>
  <c r="AA26" i="2"/>
  <c r="AA29" i="2"/>
  <c r="AA27" i="2"/>
  <c r="AB25" i="2"/>
  <c r="U35" i="2"/>
  <c r="T45" i="2" l="1"/>
  <c r="O24" i="10" s="1"/>
  <c r="O17" i="10" s="1"/>
  <c r="U39" i="2"/>
  <c r="U41" i="2"/>
  <c r="U43" i="2"/>
  <c r="U44" i="2"/>
  <c r="U40" i="2"/>
  <c r="U28" i="2"/>
  <c r="U30" i="2" s="1"/>
  <c r="U32" i="2" s="1"/>
  <c r="P23" i="10" s="1"/>
  <c r="U38" i="2"/>
  <c r="U42" i="2"/>
  <c r="AB27" i="2"/>
  <c r="AB29" i="2"/>
  <c r="AB26" i="2"/>
  <c r="AC25" i="2"/>
  <c r="V35" i="2"/>
  <c r="U45" i="2" l="1"/>
  <c r="P24" i="10" s="1"/>
  <c r="P17" i="10" s="1"/>
  <c r="AC27" i="2"/>
  <c r="AC29" i="2"/>
  <c r="AC26" i="2"/>
  <c r="V40" i="2"/>
  <c r="V42" i="2"/>
  <c r="V28" i="2"/>
  <c r="V30" i="2" s="1"/>
  <c r="V32" i="2" s="1"/>
  <c r="Q23" i="10" s="1"/>
  <c r="V39" i="2"/>
  <c r="V41" i="2"/>
  <c r="V43" i="2"/>
  <c r="V44" i="2"/>
  <c r="V38" i="2"/>
  <c r="W35" i="2"/>
  <c r="V45" i="2" l="1"/>
  <c r="W38" i="2"/>
  <c r="W40" i="2"/>
  <c r="W42" i="2"/>
  <c r="W28" i="2"/>
  <c r="W30" i="2" s="1"/>
  <c r="W32" i="2" s="1"/>
  <c r="R23" i="10" s="1"/>
  <c r="W41" i="2"/>
  <c r="W39" i="2"/>
  <c r="W43" i="2"/>
  <c r="W44" i="2"/>
  <c r="X35" i="2"/>
  <c r="W45" i="2" l="1"/>
  <c r="R24" i="10" s="1"/>
  <c r="R17" i="10" s="1"/>
  <c r="X39" i="2"/>
  <c r="X41" i="2"/>
  <c r="X43" i="2"/>
  <c r="X44" i="2"/>
  <c r="X38" i="2"/>
  <c r="X40" i="2"/>
  <c r="X42" i="2"/>
  <c r="X28" i="2"/>
  <c r="X30" i="2" s="1"/>
  <c r="X32" i="2" s="1"/>
  <c r="S23" i="10" s="1"/>
  <c r="Y35" i="2"/>
  <c r="X45" i="2" l="1"/>
  <c r="S24" i="10" s="1"/>
  <c r="S17" i="10" s="1"/>
  <c r="Y39" i="2"/>
  <c r="Y41" i="2"/>
  <c r="Y43" i="2"/>
  <c r="Y44" i="2"/>
  <c r="Y42" i="2"/>
  <c r="Y28" i="2"/>
  <c r="Y30" i="2" s="1"/>
  <c r="Y32" i="2" s="1"/>
  <c r="T23" i="10" s="1"/>
  <c r="Y38" i="2"/>
  <c r="Y40" i="2"/>
  <c r="Z35" i="2"/>
  <c r="Y45" i="2" l="1"/>
  <c r="T24" i="10" s="1"/>
  <c r="T17" i="10" s="1"/>
  <c r="Z40" i="2"/>
  <c r="Z42" i="2"/>
  <c r="Z28" i="2"/>
  <c r="Z30" i="2" s="1"/>
  <c r="Z32" i="2" s="1"/>
  <c r="U23" i="10" s="1"/>
  <c r="Z39" i="2"/>
  <c r="Z41" i="2"/>
  <c r="Z43" i="2"/>
  <c r="Z44" i="2"/>
  <c r="Z38" i="2"/>
  <c r="AA35" i="2"/>
  <c r="Z45" i="2" l="1"/>
  <c r="U24" i="10" s="1"/>
  <c r="U17" i="10" s="1"/>
  <c r="AA38" i="2"/>
  <c r="AA40" i="2"/>
  <c r="AA42" i="2"/>
  <c r="AA28" i="2"/>
  <c r="AA30" i="2" s="1"/>
  <c r="AA32" i="2" s="1"/>
  <c r="V23" i="10" s="1"/>
  <c r="AA39" i="2"/>
  <c r="AA43" i="2"/>
  <c r="AA44" i="2"/>
  <c r="AA41" i="2"/>
  <c r="AB35" i="2"/>
  <c r="AB39" i="2" s="1"/>
  <c r="AA45" i="2" l="1"/>
  <c r="V24" i="10" s="1"/>
  <c r="V17" i="10" s="1"/>
  <c r="AB41" i="2"/>
  <c r="AB43" i="2"/>
  <c r="AB44" i="2"/>
  <c r="AB38" i="2"/>
  <c r="AB40" i="2"/>
  <c r="AB42" i="2"/>
  <c r="AB28" i="2"/>
  <c r="AB30" i="2" s="1"/>
  <c r="AB32" i="2" s="1"/>
  <c r="W23" i="10" s="1"/>
  <c r="AC35" i="2"/>
  <c r="AB45" i="2" l="1"/>
  <c r="W24" i="10" s="1"/>
  <c r="W17" i="10" s="1"/>
  <c r="AC39" i="2"/>
  <c r="AC41" i="2"/>
  <c r="AC43" i="2"/>
  <c r="AC44" i="2"/>
  <c r="AC40" i="2"/>
  <c r="AC38" i="2"/>
  <c r="AC42" i="2"/>
  <c r="AC28" i="2"/>
  <c r="AC30" i="2" s="1"/>
  <c r="AC32" i="2" s="1"/>
  <c r="X23" i="10" s="1"/>
  <c r="AC45" i="2" l="1"/>
  <c r="X24" i="10" s="1"/>
  <c r="X17" i="10" s="1"/>
  <c r="L25" i="10" l="1"/>
  <c r="I25" i="10" l="1"/>
  <c r="G25" i="10"/>
  <c r="O25" i="10"/>
  <c r="J25" i="10"/>
  <c r="H25" i="10"/>
  <c r="F25" i="10"/>
  <c r="D25" i="10"/>
  <c r="P25" i="10"/>
  <c r="N25" i="10"/>
  <c r="V25" i="10"/>
  <c r="T25" i="10"/>
  <c r="R25" i="10"/>
  <c r="W25" i="10"/>
  <c r="K25" i="10"/>
  <c r="E25" i="10"/>
  <c r="M25" i="10"/>
  <c r="U25" i="10"/>
  <c r="S25" i="10"/>
  <c r="X25" i="10"/>
  <c r="D18" i="4"/>
  <c r="D6" i="4"/>
  <c r="Q24" i="10" l="1"/>
  <c r="Q17" i="10" s="1"/>
  <c r="E6" i="4"/>
  <c r="E18" i="4"/>
  <c r="Q25" i="10" l="1"/>
  <c r="F18" i="4"/>
  <c r="F6" i="4"/>
  <c r="G6" i="4" l="1"/>
  <c r="G18" i="4"/>
  <c r="H6" i="4" l="1"/>
  <c r="H18" i="4"/>
  <c r="I6" i="4" l="1"/>
  <c r="I18" i="4"/>
  <c r="J6" i="4" l="1"/>
  <c r="J18" i="4"/>
  <c r="K18" i="4" l="1"/>
  <c r="K6" i="4"/>
  <c r="L18" i="4" l="1"/>
  <c r="L6" i="4"/>
  <c r="M6" i="4" l="1"/>
  <c r="M18" i="4"/>
  <c r="N18" i="4" l="1"/>
  <c r="N6" i="4"/>
  <c r="O18" i="4" l="1"/>
  <c r="O6" i="4"/>
  <c r="P18" i="4" l="1"/>
  <c r="P6" i="4"/>
  <c r="Q6" i="4" l="1"/>
  <c r="Q18" i="4"/>
  <c r="R6" i="4" l="1"/>
  <c r="R18" i="4"/>
  <c r="S18" i="4" l="1"/>
  <c r="S6" i="4"/>
  <c r="T6" i="4" l="1"/>
  <c r="T18" i="4"/>
  <c r="U6" i="4" l="1"/>
  <c r="U18" i="4"/>
  <c r="V18" i="4" l="1"/>
  <c r="V6" i="4"/>
  <c r="W18" i="4" l="1"/>
  <c r="W6" i="4"/>
  <c r="X18" i="4" l="1"/>
  <c r="X6" i="4"/>
  <c r="Y6" i="4" l="1"/>
  <c r="Y18" i="4"/>
  <c r="D13" i="10" l="1"/>
  <c r="C20" i="10"/>
  <c r="C27" i="10" s="1"/>
  <c r="C32" i="10" s="1"/>
  <c r="D7" i="10"/>
  <c r="D8" i="10" s="1"/>
  <c r="D20" i="10" l="1"/>
  <c r="D27" i="10" s="1"/>
  <c r="D32" i="10" s="1"/>
  <c r="F13" i="10"/>
  <c r="E13" i="10"/>
  <c r="E7" i="10"/>
  <c r="E8" i="10" s="1"/>
  <c r="F7" i="10"/>
  <c r="F8" i="10" s="1"/>
  <c r="C31" i="10" l="1"/>
  <c r="D31" i="10"/>
  <c r="G13" i="10"/>
  <c r="E20" i="10"/>
  <c r="E27" i="10" s="1"/>
  <c r="F20" i="10"/>
  <c r="F27" i="10" s="1"/>
  <c r="F31" i="10" s="1"/>
  <c r="G7" i="10"/>
  <c r="G8" i="10" s="1"/>
  <c r="E32" i="10" l="1"/>
  <c r="E31" i="10"/>
  <c r="H13" i="10"/>
  <c r="H7" i="10"/>
  <c r="H8" i="10" s="1"/>
  <c r="G20" i="10"/>
  <c r="G27" i="10" s="1"/>
  <c r="G31" i="10" s="1"/>
  <c r="F32" i="10" l="1"/>
  <c r="I13" i="10"/>
  <c r="I7" i="10"/>
  <c r="I8" i="10" s="1"/>
  <c r="H20" i="10"/>
  <c r="H27" i="10" s="1"/>
  <c r="H31" i="10" s="1"/>
  <c r="G32" i="10" l="1"/>
  <c r="J13" i="10"/>
  <c r="L103" i="1"/>
  <c r="J7" i="10"/>
  <c r="J8" i="10" s="1"/>
  <c r="I20" i="10"/>
  <c r="I27" i="10" s="1"/>
  <c r="I31" i="10" s="1"/>
  <c r="H32" i="10" l="1"/>
  <c r="K13" i="10"/>
  <c r="J20" i="10"/>
  <c r="J27" i="10" s="1"/>
  <c r="J31" i="10" s="1"/>
  <c r="K7" i="10"/>
  <c r="K8" i="10" s="1"/>
  <c r="I32" i="10" l="1"/>
  <c r="J32" i="10" s="1"/>
  <c r="L13" i="10"/>
  <c r="L7" i="10"/>
  <c r="L8" i="10" s="1"/>
  <c r="K20" i="10"/>
  <c r="K27" i="10" s="1"/>
  <c r="K31" i="10" l="1"/>
  <c r="M13" i="10"/>
  <c r="M7" i="10"/>
  <c r="M8" i="10" s="1"/>
  <c r="L20" i="10"/>
  <c r="L27" i="10" s="1"/>
  <c r="L31" i="10" s="1"/>
  <c r="K32" i="10" l="1"/>
  <c r="N13" i="10"/>
  <c r="N7" i="10"/>
  <c r="N8" i="10" s="1"/>
  <c r="M20" i="10"/>
  <c r="M27" i="10" s="1"/>
  <c r="M31" i="10" s="1"/>
  <c r="L32" i="10" l="1"/>
  <c r="N20" i="10"/>
  <c r="N27" i="10" s="1"/>
  <c r="N31" i="10" s="1"/>
  <c r="O13" i="10"/>
  <c r="O7" i="10"/>
  <c r="O8" i="10" s="1"/>
  <c r="M32" i="10" l="1"/>
  <c r="P13" i="10"/>
  <c r="O20" i="10"/>
  <c r="O27" i="10" s="1"/>
  <c r="O31" i="10" s="1"/>
  <c r="P7" i="10"/>
  <c r="P8" i="10" s="1"/>
  <c r="N32" i="10" l="1"/>
  <c r="Q13" i="10"/>
  <c r="P20" i="10"/>
  <c r="P27" i="10" s="1"/>
  <c r="P31" i="10" s="1"/>
  <c r="Q7" i="10"/>
  <c r="Q8" i="10" s="1"/>
  <c r="O32" i="10" l="1"/>
  <c r="R13" i="10"/>
  <c r="Q20" i="10"/>
  <c r="Q27" i="10" s="1"/>
  <c r="Q31" i="10" s="1"/>
  <c r="R7" i="10"/>
  <c r="R8" i="10" s="1"/>
  <c r="P32" i="10" l="1"/>
  <c r="S13" i="10"/>
  <c r="R20" i="10"/>
  <c r="R27" i="10" s="1"/>
  <c r="R31" i="10" s="1"/>
  <c r="S7" i="10"/>
  <c r="S8" i="10" s="1"/>
  <c r="Q32" i="10" l="1"/>
  <c r="T13" i="10"/>
  <c r="S20" i="10"/>
  <c r="S27" i="10" s="1"/>
  <c r="S31" i="10" s="1"/>
  <c r="T7" i="10"/>
  <c r="T8" i="10" s="1"/>
  <c r="R32" i="10" l="1"/>
  <c r="U13" i="10"/>
  <c r="U7" i="10"/>
  <c r="U8" i="10" s="1"/>
  <c r="T20" i="10"/>
  <c r="T27" i="10" s="1"/>
  <c r="T31" i="10" s="1"/>
  <c r="S32" i="10" l="1"/>
  <c r="T32" i="10" s="1"/>
  <c r="V13" i="10"/>
  <c r="V7" i="10"/>
  <c r="V8" i="10" s="1"/>
  <c r="U20" i="10"/>
  <c r="U27" i="10" s="1"/>
  <c r="U31" i="10" s="1"/>
  <c r="U32" i="10" l="1"/>
  <c r="W13" i="10"/>
  <c r="V20" i="10"/>
  <c r="V27" i="10" s="1"/>
  <c r="V31" i="10" s="1"/>
  <c r="W7" i="10"/>
  <c r="W8" i="10" s="1"/>
  <c r="X13" i="10" l="1"/>
  <c r="X7" i="10"/>
  <c r="X8" i="10" s="1"/>
  <c r="W20" i="10"/>
  <c r="W27" i="10" l="1"/>
  <c r="W31" i="10" s="1"/>
  <c r="V32" i="10"/>
  <c r="X20" i="10"/>
  <c r="X27" i="10" s="1"/>
  <c r="X31" i="10" s="1"/>
  <c r="W32" i="10" l="1"/>
  <c r="X32" i="10" l="1"/>
  <c r="F33" i="1" s="1"/>
</calcChain>
</file>

<file path=xl/sharedStrings.xml><?xml version="1.0" encoding="utf-8"?>
<sst xmlns="http://schemas.openxmlformats.org/spreadsheetml/2006/main" count="177" uniqueCount="157">
  <si>
    <t>Year</t>
  </si>
  <si>
    <t>Rate Increases</t>
  </si>
  <si>
    <t>1.  Annual Increases</t>
  </si>
  <si>
    <t>2.  Biannual Increases</t>
  </si>
  <si>
    <t>2.  Three Year Increases</t>
  </si>
  <si>
    <t>2.  Five Year Increases</t>
  </si>
  <si>
    <t>HH Income</t>
  </si>
  <si>
    <t>Rate Requirement - % of HH Income</t>
  </si>
  <si>
    <t>Rate Requirement per HH - Annual</t>
  </si>
  <si>
    <t>Rate Requirement per HH - Monthly</t>
  </si>
  <si>
    <t>Base Fee</t>
  </si>
  <si>
    <t>Tier 1</t>
  </si>
  <si>
    <t>Tier 2</t>
  </si>
  <si>
    <t>Tier 3</t>
  </si>
  <si>
    <t>Table 3.1: Proposed Metered Rate Structure</t>
  </si>
  <si>
    <t>Año actual:</t>
  </si>
  <si>
    <t>Tasa de inflación:</t>
  </si>
  <si>
    <t>Comunidad:</t>
  </si>
  <si>
    <t>Población abastecida</t>
  </si>
  <si>
    <t xml:space="preserve">Litros diarios requeridos per cápita </t>
  </si>
  <si>
    <t>Litros diarios requeridos para todo el sistema</t>
  </si>
  <si>
    <t>Vida Util</t>
  </si>
  <si>
    <t>Año</t>
  </si>
  <si>
    <t>AtWhatCost - Gráficos</t>
  </si>
  <si>
    <t>País:</t>
  </si>
  <si>
    <t>Municipio</t>
  </si>
  <si>
    <t>Departamento:</t>
  </si>
  <si>
    <t>Gasto de Capital de Mantenimiento (CapManEx)</t>
  </si>
  <si>
    <t>Obra de Toma</t>
  </si>
  <si>
    <t>Gasto Total - Capital Inicial:</t>
  </si>
  <si>
    <t>Taza de cambio del mercado</t>
  </si>
  <si>
    <t>Año de la inversion</t>
  </si>
  <si>
    <t>Multiplicador*</t>
  </si>
  <si>
    <t>*Esto es calculado por el  índice de deflación del PIB (% anual)</t>
  </si>
  <si>
    <t xml:space="preserve">Fuente: http://databank.worldbank.org/data/home.aspx </t>
  </si>
  <si>
    <t xml:space="preserve">Tipo de Sistema:  </t>
  </si>
  <si>
    <t>Caudal (litros por segundo)</t>
  </si>
  <si>
    <t>Leyenda</t>
  </si>
  <si>
    <t>No Llenar</t>
  </si>
  <si>
    <t>Llenar</t>
  </si>
  <si>
    <t>Tabla 3.3: Pronóstico de flujo de efectivo</t>
  </si>
  <si>
    <t>Saldo del banco</t>
  </si>
  <si>
    <t>Tiempo de Reposicion</t>
  </si>
  <si>
    <t>Porcentaje de los socios que cumplen con el pago de la tarifa:</t>
  </si>
  <si>
    <t>Activos Principales</t>
  </si>
  <si>
    <t>Año de Construcción Incial del Sistema:</t>
  </si>
  <si>
    <t>Total Gastos de Operacion y Mantenimiento Menor</t>
  </si>
  <si>
    <t>Tabla 2.1: Gastos de Operación y Mantenimiento Menor</t>
  </si>
  <si>
    <t>Otro</t>
  </si>
  <si>
    <t>Monto de los prestamos actuales</t>
  </si>
  <si>
    <t>Tasa de interés del la cuenta de ahorra del banco</t>
  </si>
  <si>
    <t>Otro ahorro (caja chica o efectivo)</t>
  </si>
  <si>
    <t>La vida útil del diseño del sistema</t>
  </si>
  <si>
    <t>`</t>
  </si>
  <si>
    <t>Producción del fuente</t>
  </si>
  <si>
    <t>Interés del saldo bancario</t>
  </si>
  <si>
    <t>Balance anual</t>
  </si>
  <si>
    <t>Tabla 3.1: Proposed Flat Fee/Base Fee Rate Structure</t>
  </si>
  <si>
    <t>Viviendas conectadas al sistema</t>
  </si>
  <si>
    <t>Personas por vivienda (promedio de municipio según INE)</t>
  </si>
  <si>
    <t>Tasa de Crecimiento Poblacional (INE)</t>
  </si>
  <si>
    <t>Población total en la comunidad</t>
  </si>
  <si>
    <t>Viviendas en la comunidad</t>
  </si>
  <si>
    <t>Viviendas conectadas</t>
  </si>
  <si>
    <t>Se permiten socios nuevos</t>
  </si>
  <si>
    <t>Se hacen ajustes por inflación</t>
  </si>
  <si>
    <t>Sub-Total gastos de operación</t>
  </si>
  <si>
    <t>En caso de no contar con información dejar la celda en blanco</t>
  </si>
  <si>
    <t>Qué tipo de sistema tarifaria tiene</t>
  </si>
  <si>
    <t>Tarifa fija</t>
  </si>
  <si>
    <t>Precio por m3</t>
  </si>
  <si>
    <t>En caso que es tarifa fija, cuánto es la tarifa mensual</t>
  </si>
  <si>
    <t>En caso que es un precio por m3, cuánto es el precio por m3</t>
  </si>
  <si>
    <t>En caso que es un precio por m3, cuánto es el consumo promedio mensual</t>
  </si>
  <si>
    <t>En caso que es otro, cuánto es el promedio de tarifa mensual que se paga</t>
  </si>
  <si>
    <t>Ingresos por multas del último año</t>
  </si>
  <si>
    <t>Ingresos por cuotas de emergencia del último año</t>
  </si>
  <si>
    <t>Año de Construcción Inicial:</t>
  </si>
  <si>
    <t>Costo</t>
  </si>
  <si>
    <t>Tanque de Almacenamiento:</t>
  </si>
  <si>
    <t>Red de Distribución y Conexiones</t>
  </si>
  <si>
    <t>Micro-medidores</t>
  </si>
  <si>
    <t>Componentes mayores</t>
  </si>
  <si>
    <t>Componentes menores</t>
  </si>
  <si>
    <t>Planta de tratamiento</t>
  </si>
  <si>
    <t>Obra de toma</t>
  </si>
  <si>
    <t>Fuente: reglamento técnico parametros diseno sistemas de agua</t>
  </si>
  <si>
    <t>Línea de aducción</t>
  </si>
  <si>
    <t>Tanque de almacenamiento</t>
  </si>
  <si>
    <t>Red de distribución</t>
  </si>
  <si>
    <t>Pozos</t>
  </si>
  <si>
    <t>Estación de bombeo (cárcamo o caseta)</t>
  </si>
  <si>
    <t>Bomba y equipo electromecánico</t>
  </si>
  <si>
    <t>Sistema cloración</t>
  </si>
  <si>
    <t>Sistema de clorador</t>
  </si>
  <si>
    <t>Pozo</t>
  </si>
  <si>
    <t>Material de Oficina</t>
  </si>
  <si>
    <t>Otros (especifique):</t>
  </si>
  <si>
    <t>Tabla 3.1: Aumento de cobertura</t>
  </si>
  <si>
    <t>Tabla 3.2: Ingresos y gastos</t>
  </si>
  <si>
    <t>Monto en caja</t>
  </si>
  <si>
    <r>
      <t>WATER FOR PEOPLE - WORLD WATER CORPS</t>
    </r>
    <r>
      <rPr>
        <vertAlign val="superscript"/>
        <sz val="12"/>
        <color rgb="FF4A3C31"/>
        <rFont val="Arial"/>
        <family val="2"/>
      </rPr>
      <t>TM</t>
    </r>
  </si>
  <si>
    <t>Contraparte esperada para remplazos mayores</t>
  </si>
  <si>
    <t>Contraparte esperada para remplazos menores</t>
  </si>
  <si>
    <t>Gastos de operación</t>
  </si>
  <si>
    <t>Fuentes de ingresos</t>
  </si>
  <si>
    <t>Tarifas</t>
  </si>
  <si>
    <t>Conexiones nuevas</t>
  </si>
  <si>
    <t>Multas</t>
  </si>
  <si>
    <t>Cuotas de emergencia</t>
  </si>
  <si>
    <t>Contraparte de usuarios hacia el remplazo</t>
  </si>
  <si>
    <t>Gastos de operación y mantenimiento menor</t>
  </si>
  <si>
    <t>Total de gastos anuales</t>
  </si>
  <si>
    <t>Total de ingresos anuales</t>
  </si>
  <si>
    <t>Gasto</t>
  </si>
  <si>
    <t>Balance</t>
  </si>
  <si>
    <t>Año en el cual balance debe estas alcanzado</t>
  </si>
  <si>
    <t>Gastos de reemplazo</t>
  </si>
  <si>
    <t>Gastos mantenimientos y reemplazos menores</t>
  </si>
  <si>
    <t>Sub-Total gastos en mantenimientos y reemplazos menores</t>
  </si>
  <si>
    <t>Tabla 2.2: Gastos de reemplazo mayor</t>
  </si>
  <si>
    <t>Total gastos de reemplazo mayor</t>
  </si>
  <si>
    <t>Cuadro 5: Informacion de los costos de inversión en el sistema</t>
  </si>
  <si>
    <t>Cuadro 7: Análisis de punto de equilibrio</t>
  </si>
  <si>
    <t>Cuadro 6: Información de contrapartida de la comunidad</t>
  </si>
  <si>
    <t>Año de construcción inicial o última rehabilitación</t>
  </si>
  <si>
    <t>Población total</t>
  </si>
  <si>
    <t>Cobertura</t>
  </si>
  <si>
    <t>Datos de referencia: vida útil</t>
  </si>
  <si>
    <t>años</t>
  </si>
  <si>
    <t>Datos de referencia: deflactor de PIB y taza de cambio del mercado</t>
  </si>
  <si>
    <t xml:space="preserve">Cuadro 1: Información general </t>
  </si>
  <si>
    <t>Cuadro 2: Información general de la comunidad y sistema</t>
  </si>
  <si>
    <t xml:space="preserve"> Datos de entrada</t>
  </si>
  <si>
    <t>Valores de referencia de doducmentos técnicos</t>
  </si>
  <si>
    <t>Esta célda es una formula</t>
  </si>
  <si>
    <t>Estación de bombeo (caseta y cárcamo) incluye el tablero:</t>
  </si>
  <si>
    <t>Tasa de interés cobrado por la JAAS (annual)</t>
  </si>
  <si>
    <t>Ingresos mensual familiar promedio ( Fuente INE)</t>
  </si>
  <si>
    <t>Contraparte por familia para remplazos futuros (Valor en Lps. actuales)</t>
  </si>
  <si>
    <t>Línea de Conduccion:</t>
  </si>
  <si>
    <t xml:space="preserve">Bomba y equipo electrico Incluye acometida electrica </t>
  </si>
  <si>
    <t>Gasto por la JAAS</t>
  </si>
  <si>
    <t>Interés de los prestamos a los socios del JAAS</t>
  </si>
  <si>
    <t>Responsable de O&amp;M:</t>
  </si>
  <si>
    <t>Personal(Fontanero,Perito Mercantil, Abogado)</t>
  </si>
  <si>
    <t>Viaticos para JAAS</t>
  </si>
  <si>
    <t>Cloro</t>
  </si>
  <si>
    <t>Analisis de agua</t>
  </si>
  <si>
    <t>Materiales y accesorios</t>
  </si>
  <si>
    <t>Afiliacion a la AJAAM</t>
  </si>
  <si>
    <t>Aportacion a Comite de Microcuenca</t>
  </si>
  <si>
    <t>Otros(especifique):</t>
  </si>
  <si>
    <t>Analisis Multianual de la tarifa en Colonia Jarrys</t>
  </si>
  <si>
    <r>
      <t>Water For People - World Water Corps</t>
    </r>
    <r>
      <rPr>
        <b/>
        <vertAlign val="superscript"/>
        <sz val="14"/>
        <color theme="7"/>
        <rFont val="Arial"/>
        <family val="2"/>
      </rPr>
      <t>TM</t>
    </r>
  </si>
  <si>
    <t>AQuéCosto - Detalles de Gastos</t>
  </si>
  <si>
    <r>
      <t>A</t>
    </r>
    <r>
      <rPr>
        <sz val="11"/>
        <color theme="1"/>
        <rFont val="Arial"/>
        <family val="2"/>
        <scheme val="minor"/>
      </rPr>
      <t>ño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</si>
</sst>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0_);_(* \(#,##0\);_(* &quot;-&quot;_);_(@_)"/>
    <numFmt numFmtId="44" formatCode="_(&quot;$&quot;* #,##0.00_);_(&quot;$&quot;* \(#,##0.00\);_(&quot;$&quot;* &quot;-&quot;??_);_(@_)"/>
    <numFmt numFmtId="43" formatCode="_(* #,##0.00_);_(* \(#,##0.00\);_(* &quot;-&quot;??_);_(@_)"/>
    <numFmt numFmtId="164" formatCode="_-* #,##0.00_-;\-* #,##0.00_-;_-* &quot;-&quot;??_-;_-@_-"/>
    <numFmt numFmtId="165" formatCode="&quot;$b&quot;\ #,##0_);\(&quot;$b&quot;\ #,##0\)"/>
    <numFmt numFmtId="166" formatCode="_(&quot;$b&quot;\ * #,##0_);_(&quot;$b&quot;\ * \(#,##0\);_(&quot;$b&quot;\ * &quot;-&quot;_);_(@_)"/>
    <numFmt numFmtId="167" formatCode="_(* #,##0_);_(* \(#,##0\);_(* &quot;-&quot;??_);_(@_)"/>
    <numFmt numFmtId="168" formatCode="_(&quot;$&quot;* #,##0_);_(&quot;$&quot;* \(#,##0\);_(&quot;$&quot;* &quot;-&quot;??_);_(@_)"/>
    <numFmt numFmtId="169" formatCode="0.0%"/>
    <numFmt numFmtId="170" formatCode="&quot;$b&quot;\ #,##0.00"/>
    <numFmt numFmtId="171" formatCode="0_);\(0\)"/>
    <numFmt numFmtId="172" formatCode="_(* #,##0.0_);_(* \(#,##0.0\);_(* &quot;-&quot;_);_(@_)"/>
    <numFmt numFmtId="173" formatCode="&quot;$b&quot;\ #,##0"/>
    <numFmt numFmtId="174" formatCode="[$GTQ]\ #,##0_);\([$GTQ]\ #,##0\)"/>
    <numFmt numFmtId="175" formatCode="[$HNL]\ #,##0.00"/>
    <numFmt numFmtId="176" formatCode="[$HNL]\ #,##0_);\([$HNL]\ #,##0\)"/>
    <numFmt numFmtId="177" formatCode="[$HNL]\ #,##0"/>
    <numFmt numFmtId="178" formatCode="[$HNL]\ #,##0.0"/>
    <numFmt numFmtId="179" formatCode="_(* #,##0.0000_);_(* \(#,##0.0000\);_(* &quot;-&quot;??_);_(@_)"/>
    <numFmt numFmtId="180" formatCode="[$HNL]\ #,##0.00_);\([$HNL]\ #,##0.00\)"/>
    <numFmt numFmtId="181" formatCode="_-[$L-480A]* #,##0.00_-;\-[$L-480A]* #,##0.00_-;_-[$L-480A]* &quot;-&quot;??_-;_-@_-"/>
  </numFmts>
  <fonts count="25" x14ac:knownFonts="1">
    <font>
      <sz val="11"/>
      <color theme="1"/>
      <name val="Arial"/>
      <family val="2"/>
      <scheme val="minor"/>
    </font>
    <font>
      <sz val="11"/>
      <color theme="1"/>
      <name val="Arial"/>
      <family val="2"/>
      <scheme val="minor"/>
    </font>
    <font>
      <sz val="10"/>
      <name val="Arial"/>
      <family val="2"/>
    </font>
    <font>
      <sz val="10"/>
      <name val="Arial"/>
      <family val="2"/>
    </font>
    <font>
      <sz val="11"/>
      <color rgb="FF4A3C31"/>
      <name val="Arial"/>
      <family val="2"/>
    </font>
    <font>
      <b/>
      <sz val="11"/>
      <color rgb="FF4A3C31"/>
      <name val="Arial"/>
      <family val="2"/>
    </font>
    <font>
      <b/>
      <sz val="11"/>
      <color theme="0"/>
      <name val="Arial"/>
      <family val="2"/>
    </font>
    <font>
      <sz val="11"/>
      <name val="Arial"/>
      <family val="2"/>
    </font>
    <font>
      <sz val="11"/>
      <color theme="1"/>
      <name val="Arial"/>
      <family val="2"/>
    </font>
    <font>
      <sz val="11"/>
      <color theme="0"/>
      <name val="Arial"/>
      <family val="2"/>
    </font>
    <font>
      <b/>
      <sz val="11"/>
      <color theme="1"/>
      <name val="Arial"/>
      <family val="2"/>
      <scheme val="minor"/>
    </font>
    <font>
      <sz val="11"/>
      <color indexed="8"/>
      <name val="Arial"/>
      <family val="2"/>
      <scheme val="minor"/>
    </font>
    <font>
      <sz val="12"/>
      <color rgb="FF4A3C31"/>
      <name val="Arial"/>
      <family val="2"/>
    </font>
    <font>
      <vertAlign val="superscript"/>
      <sz val="12"/>
      <color rgb="FF4A3C31"/>
      <name val="Arial"/>
      <family val="2"/>
    </font>
    <font>
      <sz val="12"/>
      <color theme="1"/>
      <name val="Arial"/>
      <family val="2"/>
      <scheme val="minor"/>
    </font>
    <font>
      <b/>
      <sz val="12"/>
      <color rgb="FF4A3C31"/>
      <name val="Arial"/>
      <family val="2"/>
    </font>
    <font>
      <sz val="18"/>
      <color rgb="FF4A3C31"/>
      <name val="Arial"/>
      <family val="2"/>
    </font>
    <font>
      <b/>
      <sz val="11"/>
      <color theme="3"/>
      <name val="Arial"/>
      <family val="2"/>
      <scheme val="minor"/>
    </font>
    <font>
      <b/>
      <sz val="14"/>
      <color theme="7"/>
      <name val="Arial"/>
      <family val="2"/>
    </font>
    <font>
      <b/>
      <vertAlign val="superscript"/>
      <sz val="14"/>
      <color theme="7"/>
      <name val="Arial"/>
      <family val="2"/>
    </font>
    <font>
      <sz val="11"/>
      <color theme="3"/>
      <name val="Arial"/>
      <family val="2"/>
    </font>
    <font>
      <sz val="11"/>
      <color theme="3"/>
      <name val="Arial"/>
      <family val="2"/>
      <scheme val="minor"/>
    </font>
    <font>
      <b/>
      <sz val="11"/>
      <color theme="3"/>
      <name val="Arial"/>
      <family val="2"/>
    </font>
    <font>
      <i/>
      <sz val="11"/>
      <color rgb="FF4A3C31"/>
      <name val="Arial"/>
      <family val="2"/>
    </font>
    <font>
      <sz val="11"/>
      <name val="Arial"/>
      <family val="2"/>
      <scheme val="minor"/>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72B5CC"/>
        <bgColor indexed="64"/>
      </patternFill>
    </fill>
    <fill>
      <patternFill patternType="solid">
        <fgColor rgb="FFE0DED8"/>
        <bgColor indexed="64"/>
      </patternFill>
    </fill>
    <fill>
      <patternFill patternType="solid">
        <fgColor rgb="FFFFC000"/>
        <bgColor indexed="64"/>
      </patternFill>
    </fill>
    <fill>
      <patternFill patternType="solid">
        <fgColor rgb="FF3095B4"/>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bgColor indexed="64"/>
      </patternFill>
    </fill>
  </fills>
  <borders count="30">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double">
        <color indexed="64"/>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0" fontId="11" fillId="0" borderId="0"/>
  </cellStyleXfs>
  <cellXfs count="294">
    <xf numFmtId="0" fontId="0" fillId="0" borderId="0" xfId="0"/>
    <xf numFmtId="0" fontId="4" fillId="0" borderId="0" xfId="0" applyFont="1"/>
    <xf numFmtId="0" fontId="4" fillId="0" borderId="0" xfId="0" applyFont="1" applyAlignment="1">
      <alignment horizontal="center"/>
    </xf>
    <xf numFmtId="167" fontId="4" fillId="0" borderId="0" xfId="1" applyNumberFormat="1" applyFont="1"/>
    <xf numFmtId="0" fontId="4" fillId="0" borderId="0" xfId="4" applyFont="1"/>
    <xf numFmtId="43" fontId="4" fillId="0" borderId="0" xfId="4" applyNumberFormat="1" applyFont="1"/>
    <xf numFmtId="43" fontId="7" fillId="0" borderId="0" xfId="1" applyFont="1"/>
    <xf numFmtId="167" fontId="7" fillId="0" borderId="0" xfId="5" applyNumberFormat="1" applyFont="1"/>
    <xf numFmtId="0" fontId="7" fillId="0" borderId="0" xfId="4" applyFont="1" applyAlignment="1">
      <alignment horizontal="center"/>
    </xf>
    <xf numFmtId="43" fontId="7" fillId="3" borderId="0" xfId="5" applyFont="1" applyFill="1"/>
    <xf numFmtId="0" fontId="6" fillId="7" borderId="0" xfId="4" applyFont="1" applyFill="1" applyAlignment="1">
      <alignment horizontal="center"/>
    </xf>
    <xf numFmtId="0" fontId="9" fillId="7" borderId="0" xfId="0" applyFont="1" applyFill="1"/>
    <xf numFmtId="0" fontId="4" fillId="0" borderId="0" xfId="0" applyFont="1" applyAlignment="1">
      <alignment horizontal="left"/>
    </xf>
    <xf numFmtId="0" fontId="6" fillId="7" borderId="0" xfId="4" applyFont="1" applyFill="1" applyAlignment="1">
      <alignment horizontal="left" wrapText="1" shrinkToFit="1"/>
    </xf>
    <xf numFmtId="0" fontId="8" fillId="0" borderId="0" xfId="0" applyFont="1" applyAlignment="1">
      <alignment horizontal="left"/>
    </xf>
    <xf numFmtId="0" fontId="9" fillId="0" borderId="0" xfId="0" applyFont="1"/>
    <xf numFmtId="165" fontId="4" fillId="3" borderId="0" xfId="1" applyNumberFormat="1" applyFont="1" applyFill="1"/>
    <xf numFmtId="165" fontId="4" fillId="2" borderId="0" xfId="1" applyNumberFormat="1" applyFont="1" applyFill="1"/>
    <xf numFmtId="165" fontId="4" fillId="0" borderId="0" xfId="1" applyNumberFormat="1" applyFont="1"/>
    <xf numFmtId="10" fontId="0" fillId="0" borderId="0" xfId="3" applyNumberFormat="1" applyFont="1" applyAlignment="1">
      <alignment horizontal="right"/>
    </xf>
    <xf numFmtId="0" fontId="10" fillId="0" borderId="0" xfId="0" applyFont="1"/>
    <xf numFmtId="0" fontId="12" fillId="3" borderId="0" xfId="0" applyFont="1" applyFill="1" applyAlignment="1">
      <alignment horizontal="center"/>
    </xf>
    <xf numFmtId="0" fontId="12" fillId="3" borderId="0" xfId="0" applyFont="1" applyFill="1" applyAlignment="1">
      <alignment horizontal="left"/>
    </xf>
    <xf numFmtId="0" fontId="14" fillId="0" borderId="0" xfId="0" applyFont="1"/>
    <xf numFmtId="0" fontId="12" fillId="3" borderId="0" xfId="0" applyFont="1" applyFill="1"/>
    <xf numFmtId="0" fontId="15" fillId="0" borderId="0" xfId="0" applyFont="1"/>
    <xf numFmtId="0" fontId="12" fillId="4" borderId="10" xfId="0" applyFont="1" applyFill="1" applyBorder="1"/>
    <xf numFmtId="0" fontId="12" fillId="4" borderId="11" xfId="0" applyFont="1" applyFill="1" applyBorder="1"/>
    <xf numFmtId="0" fontId="15" fillId="4" borderId="11" xfId="0" applyFont="1" applyFill="1" applyBorder="1"/>
    <xf numFmtId="0" fontId="12" fillId="5" borderId="9" xfId="0" applyFont="1" applyFill="1" applyBorder="1"/>
    <xf numFmtId="0" fontId="12" fillId="5" borderId="1" xfId="0" applyFont="1" applyFill="1" applyBorder="1"/>
    <xf numFmtId="0" fontId="12" fillId="3" borderId="4" xfId="0" applyFont="1" applyFill="1" applyBorder="1"/>
    <xf numFmtId="43" fontId="12" fillId="3" borderId="0" xfId="1" applyFont="1" applyFill="1"/>
    <xf numFmtId="0" fontId="12" fillId="3" borderId="6" xfId="0" applyFont="1" applyFill="1" applyBorder="1"/>
    <xf numFmtId="0" fontId="12" fillId="3" borderId="7" xfId="0" applyFont="1" applyFill="1" applyBorder="1"/>
    <xf numFmtId="10" fontId="12" fillId="3" borderId="7" xfId="3" applyNumberFormat="1" applyFont="1" applyFill="1" applyBorder="1"/>
    <xf numFmtId="10" fontId="12" fillId="3" borderId="0" xfId="3" applyNumberFormat="1" applyFont="1" applyFill="1"/>
    <xf numFmtId="9" fontId="12" fillId="5" borderId="1" xfId="3" applyFont="1" applyFill="1" applyBorder="1"/>
    <xf numFmtId="43" fontId="12" fillId="5" borderId="1" xfId="1" applyFont="1" applyFill="1" applyBorder="1"/>
    <xf numFmtId="9" fontId="12" fillId="3" borderId="0" xfId="3" applyFont="1" applyFill="1"/>
    <xf numFmtId="167" fontId="12" fillId="3" borderId="0" xfId="1" applyNumberFormat="1" applyFont="1" applyFill="1"/>
    <xf numFmtId="171" fontId="12" fillId="3" borderId="0" xfId="1" applyNumberFormat="1" applyFont="1" applyFill="1"/>
    <xf numFmtId="168" fontId="12" fillId="3" borderId="0" xfId="2" applyNumberFormat="1" applyFont="1" applyFill="1"/>
    <xf numFmtId="167" fontId="15" fillId="3" borderId="0" xfId="0" applyNumberFormat="1" applyFont="1" applyFill="1"/>
    <xf numFmtId="43" fontId="15" fillId="3" borderId="0" xfId="1" applyFont="1" applyFill="1"/>
    <xf numFmtId="0" fontId="10" fillId="0" borderId="13" xfId="0" applyFont="1" applyBorder="1"/>
    <xf numFmtId="9" fontId="0" fillId="0" borderId="0" xfId="3" applyFont="1"/>
    <xf numFmtId="0" fontId="6" fillId="7" borderId="0" xfId="4" applyFont="1" applyFill="1" applyAlignment="1">
      <alignment horizontal="center" wrapText="1" shrinkToFit="1"/>
    </xf>
    <xf numFmtId="0" fontId="6" fillId="7" borderId="0" xfId="4" applyFont="1" applyFill="1" applyAlignment="1">
      <alignment horizontal="center" wrapText="1" shrinkToFit="1"/>
    </xf>
    <xf numFmtId="0" fontId="16" fillId="3" borderId="0" xfId="0" applyFont="1" applyFill="1" applyAlignment="1">
      <alignment horizontal="center"/>
    </xf>
    <xf numFmtId="0" fontId="4" fillId="0" borderId="0" xfId="0" applyFont="1" applyAlignment="1">
      <alignment horizontal="right"/>
    </xf>
    <xf numFmtId="0" fontId="0" fillId="0" borderId="0" xfId="0" applyFont="1"/>
    <xf numFmtId="0" fontId="18" fillId="0" borderId="0" xfId="0" applyFont="1" applyAlignment="1">
      <alignment horizontal="left" vertical="center"/>
    </xf>
    <xf numFmtId="0" fontId="20" fillId="0" borderId="0" xfId="0" applyFont="1" applyAlignment="1">
      <alignment horizontal="center"/>
    </xf>
    <xf numFmtId="0" fontId="20" fillId="0" borderId="0" xfId="0" applyFont="1" applyAlignment="1">
      <alignment horizontal="center" vertical="top"/>
    </xf>
    <xf numFmtId="0" fontId="20" fillId="0" borderId="0" xfId="0" applyFont="1"/>
    <xf numFmtId="0" fontId="20" fillId="0" borderId="0" xfId="0" applyFont="1" applyAlignment="1">
      <alignment horizontal="right"/>
    </xf>
    <xf numFmtId="0" fontId="21" fillId="0" borderId="0" xfId="0" applyFont="1"/>
    <xf numFmtId="0" fontId="21" fillId="3" borderId="0" xfId="0" applyFont="1" applyFill="1"/>
    <xf numFmtId="167" fontId="20" fillId="0" borderId="0" xfId="1" applyNumberFormat="1" applyFont="1" applyAlignment="1">
      <alignment horizontal="center"/>
    </xf>
    <xf numFmtId="167" fontId="22" fillId="8" borderId="2" xfId="1" applyNumberFormat="1" applyFont="1" applyFill="1" applyBorder="1" applyAlignment="1">
      <alignment horizontal="center"/>
    </xf>
    <xf numFmtId="0" fontId="17" fillId="8" borderId="17" xfId="0" applyFont="1" applyFill="1" applyBorder="1" applyAlignment="1">
      <alignment horizontal="center"/>
    </xf>
    <xf numFmtId="167" fontId="20" fillId="0" borderId="0" xfId="1" applyNumberFormat="1" applyFont="1"/>
    <xf numFmtId="167" fontId="22" fillId="0" borderId="27" xfId="1" applyNumberFormat="1" applyFont="1" applyBorder="1" applyAlignment="1">
      <alignment horizontal="right"/>
    </xf>
    <xf numFmtId="0" fontId="20" fillId="6" borderId="28" xfId="1" applyNumberFormat="1" applyFont="1" applyFill="1" applyBorder="1" applyAlignment="1" applyProtection="1">
      <alignment horizontal="right"/>
      <protection locked="0"/>
    </xf>
    <xf numFmtId="167" fontId="22" fillId="0" borderId="24" xfId="1" applyNumberFormat="1" applyFont="1" applyBorder="1" applyAlignment="1">
      <alignment horizontal="right"/>
    </xf>
    <xf numFmtId="169" fontId="20" fillId="6" borderId="26" xfId="1" applyNumberFormat="1" applyFont="1" applyFill="1" applyBorder="1" applyAlignment="1" applyProtection="1">
      <alignment horizontal="right"/>
      <protection locked="0"/>
    </xf>
    <xf numFmtId="0" fontId="20" fillId="0" borderId="0" xfId="1" applyNumberFormat="1" applyFont="1" applyAlignment="1">
      <alignment horizontal="right"/>
    </xf>
    <xf numFmtId="167" fontId="20" fillId="3" borderId="0" xfId="1" applyNumberFormat="1" applyFont="1" applyFill="1"/>
    <xf numFmtId="0" fontId="22" fillId="0" borderId="27" xfId="0" applyFont="1" applyBorder="1" applyAlignment="1">
      <alignment horizontal="right"/>
    </xf>
    <xf numFmtId="0" fontId="20" fillId="6" borderId="28" xfId="0" applyFont="1" applyFill="1" applyBorder="1" applyAlignment="1" applyProtection="1">
      <alignment horizontal="right"/>
      <protection locked="0"/>
    </xf>
    <xf numFmtId="167" fontId="22" fillId="0" borderId="0" xfId="1" applyNumberFormat="1" applyFont="1" applyAlignment="1">
      <alignment horizontal="right"/>
    </xf>
    <xf numFmtId="39" fontId="20" fillId="0" borderId="0" xfId="1" applyNumberFormat="1" applyFont="1" applyAlignment="1">
      <alignment horizontal="right"/>
    </xf>
    <xf numFmtId="167" fontId="20" fillId="0" borderId="0" xfId="1" applyNumberFormat="1" applyFont="1" applyAlignment="1">
      <alignment horizontal="left"/>
    </xf>
    <xf numFmtId="0" fontId="22" fillId="0" borderId="22" xfId="0" applyFont="1" applyBorder="1" applyAlignment="1">
      <alignment horizontal="right"/>
    </xf>
    <xf numFmtId="0" fontId="20" fillId="6" borderId="23" xfId="0" applyFont="1" applyFill="1" applyBorder="1" applyAlignment="1" applyProtection="1">
      <alignment horizontal="right"/>
      <protection locked="0"/>
    </xf>
    <xf numFmtId="167" fontId="22" fillId="0" borderId="22" xfId="1" applyNumberFormat="1" applyFont="1" applyBorder="1" applyAlignment="1">
      <alignment horizontal="right"/>
    </xf>
    <xf numFmtId="0" fontId="22" fillId="0" borderId="0" xfId="1" applyNumberFormat="1" applyFont="1" applyAlignment="1">
      <alignment horizontal="right"/>
    </xf>
    <xf numFmtId="167" fontId="20" fillId="0" borderId="22" xfId="1" applyNumberFormat="1" applyFont="1" applyBorder="1" applyAlignment="1">
      <alignment horizontal="right"/>
    </xf>
    <xf numFmtId="178" fontId="20" fillId="6" borderId="13" xfId="1" applyNumberFormat="1" applyFont="1" applyFill="1" applyBorder="1" applyAlignment="1" applyProtection="1">
      <alignment horizontal="right"/>
      <protection locked="0"/>
    </xf>
    <xf numFmtId="1" fontId="20" fillId="6" borderId="23" xfId="1" applyNumberFormat="1" applyFont="1" applyFill="1" applyBorder="1" applyAlignment="1" applyProtection="1">
      <alignment horizontal="right"/>
      <protection locked="0"/>
    </xf>
    <xf numFmtId="41" fontId="22" fillId="0" borderId="0" xfId="3" applyNumberFormat="1" applyFont="1" applyAlignment="1">
      <alignment horizontal="right"/>
    </xf>
    <xf numFmtId="0" fontId="20" fillId="6" borderId="23" xfId="1" applyNumberFormat="1" applyFont="1" applyFill="1" applyBorder="1" applyAlignment="1" applyProtection="1">
      <alignment horizontal="right"/>
      <protection locked="0"/>
    </xf>
    <xf numFmtId="169" fontId="22" fillId="0" borderId="0" xfId="3" applyNumberFormat="1" applyFont="1" applyAlignment="1">
      <alignment horizontal="right"/>
    </xf>
    <xf numFmtId="167" fontId="22" fillId="0" borderId="22" xfId="0" applyNumberFormat="1" applyFont="1" applyBorder="1" applyAlignment="1">
      <alignment horizontal="right"/>
    </xf>
    <xf numFmtId="172" fontId="20" fillId="6" borderId="23" xfId="3" applyNumberFormat="1" applyFont="1" applyFill="1" applyBorder="1" applyAlignment="1" applyProtection="1">
      <alignment horizontal="right"/>
      <protection locked="0"/>
    </xf>
    <xf numFmtId="169" fontId="20" fillId="6" borderId="23" xfId="3" applyNumberFormat="1" applyFont="1" applyFill="1" applyBorder="1" applyAlignment="1" applyProtection="1">
      <alignment horizontal="right"/>
      <protection locked="0"/>
    </xf>
    <xf numFmtId="3" fontId="20" fillId="0" borderId="0" xfId="0" applyNumberFormat="1" applyFont="1" applyAlignment="1">
      <alignment horizontal="right"/>
    </xf>
    <xf numFmtId="9" fontId="20" fillId="0" borderId="0" xfId="3" applyFont="1"/>
    <xf numFmtId="3" fontId="20" fillId="6" borderId="23" xfId="0" applyNumberFormat="1" applyFont="1" applyFill="1" applyBorder="1" applyAlignment="1" applyProtection="1">
      <alignment horizontal="right"/>
      <protection locked="0"/>
    </xf>
    <xf numFmtId="0" fontId="20" fillId="3" borderId="0" xfId="0" applyFont="1" applyFill="1"/>
    <xf numFmtId="39" fontId="20" fillId="6" borderId="23" xfId="1" applyNumberFormat="1" applyFont="1" applyFill="1" applyBorder="1" applyAlignment="1" applyProtection="1">
      <alignment horizontal="right"/>
      <protection locked="0"/>
    </xf>
    <xf numFmtId="175" fontId="20" fillId="6" borderId="13" xfId="1" applyNumberFormat="1" applyFont="1" applyFill="1" applyBorder="1" applyAlignment="1" applyProtection="1">
      <alignment horizontal="right"/>
      <protection locked="0"/>
    </xf>
    <xf numFmtId="167" fontId="20" fillId="3" borderId="23" xfId="1" applyNumberFormat="1" applyFont="1" applyFill="1" applyBorder="1"/>
    <xf numFmtId="41" fontId="20" fillId="0" borderId="0" xfId="0" applyNumberFormat="1" applyFont="1" applyAlignment="1">
      <alignment horizontal="right"/>
    </xf>
    <xf numFmtId="177" fontId="20" fillId="6" borderId="13" xfId="1" applyNumberFormat="1" applyFont="1" applyFill="1" applyBorder="1" applyAlignment="1" applyProtection="1">
      <alignment horizontal="right"/>
      <protection locked="0"/>
    </xf>
    <xf numFmtId="167" fontId="20" fillId="3" borderId="0" xfId="1" applyNumberFormat="1" applyFont="1" applyFill="1" applyAlignment="1">
      <alignment horizontal="left"/>
    </xf>
    <xf numFmtId="0" fontId="22" fillId="0" borderId="0" xfId="0" applyFont="1" applyAlignment="1">
      <alignment horizontal="right"/>
    </xf>
    <xf numFmtId="41" fontId="20" fillId="6" borderId="23" xfId="0" applyNumberFormat="1" applyFont="1" applyFill="1" applyBorder="1" applyAlignment="1" applyProtection="1">
      <alignment horizontal="right"/>
      <protection locked="0"/>
    </xf>
    <xf numFmtId="43" fontId="20" fillId="0" borderId="0" xfId="1" applyFont="1"/>
    <xf numFmtId="167" fontId="20" fillId="6" borderId="26" xfId="1" applyNumberFormat="1" applyFont="1" applyFill="1" applyBorder="1" applyProtection="1">
      <protection locked="0"/>
    </xf>
    <xf numFmtId="166" fontId="22" fillId="3" borderId="0" xfId="2" applyNumberFormat="1" applyFont="1" applyFill="1" applyAlignment="1">
      <alignment horizontal="right"/>
    </xf>
    <xf numFmtId="167" fontId="22" fillId="3" borderId="0" xfId="1" applyNumberFormat="1" applyFont="1" applyFill="1" applyAlignment="1">
      <alignment horizontal="center"/>
    </xf>
    <xf numFmtId="0" fontId="22" fillId="3" borderId="0" xfId="3" applyNumberFormat="1" applyFont="1" applyFill="1" applyAlignment="1">
      <alignment horizontal="right"/>
    </xf>
    <xf numFmtId="169" fontId="20" fillId="0" borderId="0" xfId="3" applyNumberFormat="1" applyFont="1" applyAlignment="1">
      <alignment horizontal="right"/>
    </xf>
    <xf numFmtId="167" fontId="22" fillId="8" borderId="17" xfId="1" applyNumberFormat="1" applyFont="1" applyFill="1" applyBorder="1" applyAlignment="1">
      <alignment horizontal="center"/>
    </xf>
    <xf numFmtId="181" fontId="20" fillId="0" borderId="0" xfId="3" applyNumberFormat="1" applyFont="1"/>
    <xf numFmtId="175" fontId="20" fillId="6" borderId="28" xfId="2" applyNumberFormat="1" applyFont="1" applyFill="1" applyBorder="1" applyProtection="1">
      <protection locked="0"/>
    </xf>
    <xf numFmtId="166" fontId="20" fillId="6" borderId="23" xfId="2" applyNumberFormat="1" applyFont="1" applyFill="1" applyBorder="1" applyAlignment="1" applyProtection="1">
      <alignment horizontal="right"/>
      <protection locked="0"/>
    </xf>
    <xf numFmtId="177" fontId="20" fillId="6" borderId="23" xfId="2" applyNumberFormat="1" applyFont="1" applyFill="1" applyBorder="1" applyProtection="1">
      <protection locked="0"/>
    </xf>
    <xf numFmtId="175" fontId="20" fillId="6" borderId="23" xfId="2" applyNumberFormat="1" applyFont="1" applyFill="1" applyBorder="1" applyProtection="1">
      <protection locked="0"/>
    </xf>
    <xf numFmtId="0" fontId="20" fillId="6" borderId="23" xfId="2" applyNumberFormat="1" applyFont="1" applyFill="1" applyBorder="1" applyProtection="1">
      <protection locked="0"/>
    </xf>
    <xf numFmtId="9" fontId="22" fillId="3" borderId="0" xfId="3" applyFont="1" applyFill="1" applyAlignment="1">
      <alignment horizontal="right"/>
    </xf>
    <xf numFmtId="177" fontId="20" fillId="3" borderId="23" xfId="2" applyNumberFormat="1" applyFont="1" applyFill="1" applyBorder="1"/>
    <xf numFmtId="9" fontId="20" fillId="6" borderId="23" xfId="3" applyFont="1" applyFill="1" applyBorder="1" applyProtection="1">
      <protection locked="0"/>
    </xf>
    <xf numFmtId="9" fontId="22" fillId="3" borderId="0" xfId="3" applyFont="1" applyFill="1"/>
    <xf numFmtId="175" fontId="20" fillId="6" borderId="23" xfId="2" applyNumberFormat="1" applyFont="1" applyFill="1" applyBorder="1" applyAlignment="1" applyProtection="1">
      <alignment horizontal="right"/>
      <protection locked="0"/>
    </xf>
    <xf numFmtId="0" fontId="17" fillId="0" borderId="22" xfId="0" applyFont="1" applyBorder="1" applyAlignment="1">
      <alignment horizontal="right" vertical="top"/>
    </xf>
    <xf numFmtId="166" fontId="22" fillId="0" borderId="0" xfId="2" applyNumberFormat="1" applyFont="1"/>
    <xf numFmtId="167" fontId="22" fillId="0" borderId="24" xfId="1" applyNumberFormat="1" applyFont="1" applyBorder="1" applyAlignment="1">
      <alignment horizontal="right" wrapText="1"/>
    </xf>
    <xf numFmtId="175" fontId="20" fillId="6" borderId="26" xfId="2" applyNumberFormat="1" applyFont="1" applyFill="1" applyBorder="1" applyProtection="1">
      <protection locked="0"/>
    </xf>
    <xf numFmtId="167" fontId="22" fillId="0" borderId="0" xfId="1" applyNumberFormat="1" applyFont="1" applyAlignment="1">
      <alignment horizontal="center"/>
    </xf>
    <xf numFmtId="0" fontId="20" fillId="0" borderId="0" xfId="0" applyFont="1" applyAlignment="1">
      <alignment horizontal="center" vertical="center"/>
    </xf>
    <xf numFmtId="167" fontId="22" fillId="8" borderId="2" xfId="1" applyNumberFormat="1" applyFont="1" applyFill="1" applyBorder="1" applyAlignment="1">
      <alignment horizontal="left"/>
    </xf>
    <xf numFmtId="167" fontId="22" fillId="8" borderId="17" xfId="1" applyNumberFormat="1" applyFont="1" applyFill="1" applyBorder="1" applyAlignment="1">
      <alignment horizontal="left"/>
    </xf>
    <xf numFmtId="41" fontId="22" fillId="3" borderId="27" xfId="4" applyNumberFormat="1" applyFont="1" applyFill="1" applyBorder="1" applyAlignment="1">
      <alignment horizontal="right"/>
    </xf>
    <xf numFmtId="41" fontId="20" fillId="3" borderId="0" xfId="4" applyNumberFormat="1" applyFont="1" applyFill="1" applyAlignment="1">
      <alignment horizontal="left"/>
    </xf>
    <xf numFmtId="165" fontId="20" fillId="3" borderId="0" xfId="2" applyNumberFormat="1" applyFont="1" applyFill="1"/>
    <xf numFmtId="41" fontId="22" fillId="3" borderId="22" xfId="4" applyNumberFormat="1" applyFont="1" applyFill="1" applyBorder="1" applyAlignment="1">
      <alignment horizontal="right"/>
    </xf>
    <xf numFmtId="41" fontId="22" fillId="3" borderId="24" xfId="4" applyNumberFormat="1" applyFont="1" applyFill="1" applyBorder="1" applyAlignment="1">
      <alignment horizontal="right"/>
    </xf>
    <xf numFmtId="0" fontId="20" fillId="2" borderId="0" xfId="0" applyFont="1" applyFill="1"/>
    <xf numFmtId="176" fontId="22" fillId="2" borderId="0" xfId="0" applyNumberFormat="1" applyFont="1" applyFill="1"/>
    <xf numFmtId="180" fontId="20" fillId="2" borderId="0" xfId="0" applyNumberFormat="1" applyFont="1" applyFill="1"/>
    <xf numFmtId="167" fontId="20" fillId="2" borderId="0" xfId="1" applyNumberFormat="1" applyFont="1" applyFill="1"/>
    <xf numFmtId="179" fontId="20" fillId="0" borderId="0" xfId="1" applyNumberFormat="1" applyFont="1"/>
    <xf numFmtId="0" fontId="22" fillId="0" borderId="0" xfId="0" applyFont="1" applyAlignment="1">
      <alignment horizontal="center"/>
    </xf>
    <xf numFmtId="0" fontId="20" fillId="3" borderId="13" xfId="1" applyNumberFormat="1" applyFont="1" applyFill="1" applyBorder="1" applyAlignment="1">
      <alignment horizontal="center"/>
    </xf>
    <xf numFmtId="0" fontId="20" fillId="3" borderId="23" xfId="1" applyNumberFormat="1" applyFont="1" applyFill="1" applyBorder="1" applyAlignment="1">
      <alignment horizontal="center"/>
    </xf>
    <xf numFmtId="167" fontId="22" fillId="8" borderId="3" xfId="1" applyNumberFormat="1" applyFont="1" applyFill="1" applyBorder="1" applyAlignment="1">
      <alignment horizontal="center"/>
    </xf>
    <xf numFmtId="173" fontId="20" fillId="3" borderId="13" xfId="1" applyNumberFormat="1" applyFont="1" applyFill="1" applyBorder="1" applyAlignment="1">
      <alignment horizontal="right"/>
    </xf>
    <xf numFmtId="0" fontId="20" fillId="6" borderId="29" xfId="1" applyNumberFormat="1" applyFont="1" applyFill="1" applyBorder="1" applyAlignment="1" applyProtection="1">
      <alignment horizontal="right"/>
      <protection locked="0"/>
    </xf>
    <xf numFmtId="1" fontId="20" fillId="3" borderId="23" xfId="1" applyNumberFormat="1" applyFont="1" applyFill="1" applyBorder="1" applyAlignment="1">
      <alignment horizontal="right"/>
    </xf>
    <xf numFmtId="175" fontId="20" fillId="0" borderId="25" xfId="2" applyNumberFormat="1" applyFont="1" applyBorder="1" applyAlignment="1">
      <alignment horizontal="right"/>
    </xf>
    <xf numFmtId="170" fontId="20" fillId="0" borderId="26" xfId="2" applyNumberFormat="1" applyFont="1" applyBorder="1" applyAlignment="1">
      <alignment horizontal="right"/>
    </xf>
    <xf numFmtId="9" fontId="20" fillId="6" borderId="28" xfId="3" applyFont="1" applyFill="1" applyBorder="1" applyAlignment="1" applyProtection="1">
      <alignment horizontal="right"/>
      <protection locked="0"/>
    </xf>
    <xf numFmtId="0" fontId="22" fillId="0" borderId="24" xfId="0" applyFont="1" applyBorder="1" applyAlignment="1">
      <alignment horizontal="right"/>
    </xf>
    <xf numFmtId="9" fontId="20" fillId="6" borderId="26" xfId="3" applyFont="1" applyFill="1" applyBorder="1" applyAlignment="1" applyProtection="1">
      <alignment horizontal="right"/>
      <protection locked="0"/>
    </xf>
    <xf numFmtId="176" fontId="20" fillId="3" borderId="13" xfId="2" applyNumberFormat="1" applyFont="1" applyFill="1" applyBorder="1"/>
    <xf numFmtId="1" fontId="20" fillId="6" borderId="28" xfId="3" applyNumberFormat="1" applyFont="1" applyFill="1" applyBorder="1" applyAlignment="1" applyProtection="1">
      <alignment horizontal="right"/>
      <protection locked="0"/>
    </xf>
    <xf numFmtId="176" fontId="20" fillId="3" borderId="26" xfId="2" applyNumberFormat="1" applyFont="1" applyFill="1" applyBorder="1"/>
    <xf numFmtId="167" fontId="4" fillId="0" borderId="0" xfId="1" applyNumberFormat="1" applyFont="1" applyFill="1" applyBorder="1"/>
    <xf numFmtId="167" fontId="6" fillId="11" borderId="14" xfId="1" applyNumberFormat="1" applyFont="1" applyFill="1" applyBorder="1" applyAlignment="1">
      <alignment horizontal="left"/>
    </xf>
    <xf numFmtId="167" fontId="6" fillId="11" borderId="15" xfId="1" applyNumberFormat="1" applyFont="1" applyFill="1" applyBorder="1" applyAlignment="1">
      <alignment horizontal="left"/>
    </xf>
    <xf numFmtId="167" fontId="6" fillId="11" borderId="16" xfId="1" applyNumberFormat="1" applyFont="1" applyFill="1" applyBorder="1" applyAlignment="1">
      <alignment horizontal="left"/>
    </xf>
    <xf numFmtId="167" fontId="5" fillId="0" borderId="2" xfId="1" applyNumberFormat="1" applyFont="1" applyFill="1" applyBorder="1"/>
    <xf numFmtId="169" fontId="4" fillId="0" borderId="3" xfId="3" applyNumberFormat="1" applyFont="1" applyFill="1" applyBorder="1" applyAlignment="1">
      <alignment horizontal="right"/>
    </xf>
    <xf numFmtId="167" fontId="4" fillId="0" borderId="3" xfId="1" applyNumberFormat="1" applyFont="1" applyFill="1" applyBorder="1"/>
    <xf numFmtId="167" fontId="5" fillId="0" borderId="17" xfId="1" applyNumberFormat="1" applyFont="1" applyFill="1" applyBorder="1" applyAlignment="1">
      <alignment horizontal="right"/>
    </xf>
    <xf numFmtId="167" fontId="4" fillId="0" borderId="4" xfId="1" applyNumberFormat="1" applyFont="1" applyFill="1" applyBorder="1"/>
    <xf numFmtId="9" fontId="4" fillId="6" borderId="13" xfId="3" applyFont="1" applyFill="1" applyBorder="1" applyAlignment="1" applyProtection="1">
      <alignment horizontal="right"/>
      <protection locked="0"/>
    </xf>
    <xf numFmtId="167" fontId="5" fillId="0" borderId="5" xfId="1" applyNumberFormat="1" applyFont="1" applyFill="1" applyBorder="1" applyAlignment="1">
      <alignment horizontal="right"/>
    </xf>
    <xf numFmtId="169" fontId="4" fillId="0" borderId="0" xfId="3" applyNumberFormat="1" applyFont="1" applyFill="1" applyBorder="1" applyAlignment="1">
      <alignment horizontal="right"/>
    </xf>
    <xf numFmtId="167" fontId="4" fillId="10" borderId="13" xfId="1" applyNumberFormat="1" applyFont="1" applyFill="1" applyBorder="1"/>
    <xf numFmtId="167" fontId="4" fillId="0" borderId="5" xfId="1" applyNumberFormat="1" applyFont="1" applyFill="1" applyBorder="1"/>
    <xf numFmtId="167" fontId="5" fillId="0" borderId="4" xfId="1" applyNumberFormat="1" applyFont="1" applyFill="1" applyBorder="1"/>
    <xf numFmtId="167" fontId="4" fillId="0" borderId="13" xfId="1" applyNumberFormat="1" applyFont="1" applyFill="1" applyBorder="1"/>
    <xf numFmtId="167" fontId="4" fillId="0" borderId="6" xfId="1" applyNumberFormat="1" applyFont="1" applyFill="1" applyBorder="1"/>
    <xf numFmtId="167" fontId="4" fillId="0" borderId="7" xfId="1" applyNumberFormat="1" applyFont="1" applyFill="1" applyBorder="1"/>
    <xf numFmtId="167" fontId="23" fillId="0" borderId="7" xfId="1" applyNumberFormat="1" applyFont="1" applyFill="1" applyBorder="1"/>
    <xf numFmtId="167" fontId="4" fillId="0" borderId="8" xfId="1" applyNumberFormat="1" applyFont="1" applyFill="1" applyBorder="1"/>
    <xf numFmtId="167" fontId="22" fillId="0" borderId="0" xfId="1" applyNumberFormat="1" applyFont="1" applyFill="1" applyBorder="1" applyAlignment="1">
      <alignment horizontal="center"/>
    </xf>
    <xf numFmtId="0" fontId="17" fillId="0" borderId="0" xfId="0" applyFont="1" applyFill="1" applyBorder="1" applyAlignment="1">
      <alignment horizontal="center"/>
    </xf>
    <xf numFmtId="0" fontId="21" fillId="0" borderId="0" xfId="0" applyFont="1" applyFill="1" applyBorder="1"/>
    <xf numFmtId="167" fontId="20" fillId="0" borderId="0" xfId="1" applyNumberFormat="1" applyFont="1" applyFill="1" applyBorder="1"/>
    <xf numFmtId="167" fontId="22" fillId="0" borderId="0" xfId="1" applyNumberFormat="1" applyFont="1" applyFill="1" applyBorder="1" applyAlignment="1">
      <alignment horizontal="right"/>
    </xf>
    <xf numFmtId="169" fontId="20" fillId="0" borderId="0" xfId="3" applyNumberFormat="1" applyFont="1" applyFill="1" applyBorder="1" applyAlignment="1">
      <alignment horizontal="right"/>
    </xf>
    <xf numFmtId="0" fontId="18" fillId="0" borderId="0" xfId="0" applyFont="1" applyAlignment="1">
      <alignment horizontal="left"/>
    </xf>
    <xf numFmtId="0" fontId="22" fillId="0" borderId="0" xfId="0" applyFont="1" applyAlignment="1">
      <alignment horizontal="left"/>
    </xf>
    <xf numFmtId="167" fontId="22" fillId="0" borderId="2" xfId="1" applyNumberFormat="1" applyFont="1" applyBorder="1" applyAlignment="1">
      <alignment horizontal="right"/>
    </xf>
    <xf numFmtId="167" fontId="22" fillId="0" borderId="3" xfId="1" applyNumberFormat="1" applyFont="1" applyBorder="1" applyAlignment="1">
      <alignment horizontal="right"/>
    </xf>
    <xf numFmtId="167" fontId="22" fillId="0" borderId="17" xfId="1" applyNumberFormat="1" applyFont="1" applyBorder="1" applyAlignment="1">
      <alignment horizontal="right"/>
    </xf>
    <xf numFmtId="0" fontId="20" fillId="0" borderId="21" xfId="1" applyNumberFormat="1" applyFont="1" applyBorder="1" applyAlignment="1">
      <alignment horizontal="right"/>
    </xf>
    <xf numFmtId="0" fontId="20" fillId="0" borderId="0" xfId="0" applyFont="1" applyAlignment="1">
      <alignment horizontal="left"/>
    </xf>
    <xf numFmtId="167" fontId="22" fillId="0" borderId="6" xfId="1" applyNumberFormat="1" applyFont="1" applyBorder="1" applyAlignment="1">
      <alignment horizontal="right"/>
    </xf>
    <xf numFmtId="167" fontId="22" fillId="0" borderId="7" xfId="1" applyNumberFormat="1" applyFont="1" applyBorder="1" applyAlignment="1">
      <alignment horizontal="right"/>
    </xf>
    <xf numFmtId="167" fontId="22" fillId="0" borderId="8" xfId="1" applyNumberFormat="1" applyFont="1" applyBorder="1" applyAlignment="1">
      <alignment horizontal="right"/>
    </xf>
    <xf numFmtId="0" fontId="20" fillId="0" borderId="20" xfId="1" applyNumberFormat="1" applyFont="1" applyBorder="1" applyAlignment="1">
      <alignment horizontal="right"/>
    </xf>
    <xf numFmtId="176" fontId="20" fillId="3" borderId="0" xfId="2" applyNumberFormat="1" applyFont="1" applyFill="1"/>
    <xf numFmtId="176" fontId="20" fillId="0" borderId="0" xfId="2" applyNumberFormat="1" applyFont="1"/>
    <xf numFmtId="0" fontId="20" fillId="0" borderId="12" xfId="0" applyFont="1" applyBorder="1"/>
    <xf numFmtId="168" fontId="22" fillId="0" borderId="0" xfId="2" applyNumberFormat="1" applyFont="1" applyAlignment="1">
      <alignment horizontal="left"/>
    </xf>
    <xf numFmtId="168" fontId="22" fillId="0" borderId="0" xfId="2" applyNumberFormat="1" applyFont="1"/>
    <xf numFmtId="0" fontId="20" fillId="0" borderId="19" xfId="0" applyFont="1" applyBorder="1"/>
    <xf numFmtId="165" fontId="22" fillId="0" borderId="0" xfId="2" applyNumberFormat="1" applyFont="1"/>
    <xf numFmtId="0" fontId="22" fillId="0" borderId="0" xfId="4" applyFont="1" applyAlignment="1">
      <alignment horizontal="left"/>
    </xf>
    <xf numFmtId="41" fontId="20" fillId="0" borderId="0" xfId="4" applyNumberFormat="1" applyFont="1"/>
    <xf numFmtId="0" fontId="20" fillId="3" borderId="0" xfId="0" applyFont="1" applyFill="1" applyAlignment="1">
      <alignment horizontal="left"/>
    </xf>
    <xf numFmtId="1" fontId="20" fillId="3" borderId="0" xfId="4" applyNumberFormat="1" applyFont="1" applyFill="1" applyAlignment="1">
      <alignment horizontal="center"/>
    </xf>
    <xf numFmtId="0" fontId="20" fillId="3" borderId="0" xfId="4" applyFont="1" applyFill="1" applyAlignment="1">
      <alignment horizontal="center"/>
    </xf>
    <xf numFmtId="176" fontId="20" fillId="3" borderId="0" xfId="1" applyNumberFormat="1" applyFont="1" applyFill="1"/>
    <xf numFmtId="43" fontId="20" fillId="0" borderId="0" xfId="4" applyNumberFormat="1" applyFont="1"/>
    <xf numFmtId="0" fontId="20" fillId="3" borderId="12" xfId="0" applyFont="1" applyFill="1" applyBorder="1" applyAlignment="1">
      <alignment horizontal="left"/>
    </xf>
    <xf numFmtId="0" fontId="20" fillId="3" borderId="12" xfId="4" applyFont="1" applyFill="1" applyBorder="1" applyAlignment="1">
      <alignment horizontal="center"/>
    </xf>
    <xf numFmtId="174" fontId="20" fillId="3" borderId="0" xfId="1" applyNumberFormat="1" applyFont="1" applyFill="1"/>
    <xf numFmtId="0" fontId="20" fillId="0" borderId="18" xfId="0" applyFont="1" applyBorder="1"/>
    <xf numFmtId="168" fontId="22" fillId="0" borderId="0" xfId="2" applyNumberFormat="1" applyFont="1" applyAlignment="1">
      <alignment horizontal="center"/>
    </xf>
    <xf numFmtId="0" fontId="22" fillId="0" borderId="0" xfId="0" applyFont="1"/>
    <xf numFmtId="0" fontId="22" fillId="0" borderId="19" xfId="0" applyFont="1" applyBorder="1" applyAlignment="1">
      <alignment horizontal="left"/>
    </xf>
    <xf numFmtId="41" fontId="22" fillId="0" borderId="19" xfId="4" applyNumberFormat="1" applyFont="1" applyBorder="1"/>
    <xf numFmtId="165" fontId="22" fillId="0" borderId="19" xfId="2" applyNumberFormat="1" applyFont="1" applyBorder="1"/>
    <xf numFmtId="176" fontId="22" fillId="0" borderId="19" xfId="2" applyNumberFormat="1" applyFont="1" applyBorder="1"/>
    <xf numFmtId="41" fontId="22" fillId="0" borderId="0" xfId="4" applyNumberFormat="1" applyFont="1"/>
    <xf numFmtId="0" fontId="22" fillId="0" borderId="0" xfId="4" applyFont="1" applyAlignment="1">
      <alignment horizontal="center" wrapText="1" shrinkToFit="1"/>
    </xf>
    <xf numFmtId="0" fontId="20" fillId="0" borderId="0" xfId="4" applyFont="1" applyAlignment="1">
      <alignment horizontal="left"/>
    </xf>
    <xf numFmtId="0" fontId="20" fillId="0" borderId="0" xfId="4" applyFont="1"/>
    <xf numFmtId="0" fontId="20" fillId="0" borderId="0" xfId="4" applyFont="1" applyAlignment="1">
      <alignment horizontal="center"/>
    </xf>
    <xf numFmtId="167" fontId="20" fillId="0" borderId="0" xfId="5" applyNumberFormat="1" applyFont="1"/>
    <xf numFmtId="0" fontId="22" fillId="3" borderId="0" xfId="4" applyFont="1" applyFill="1" applyAlignment="1">
      <alignment horizontal="center" wrapText="1" shrinkToFit="1"/>
    </xf>
    <xf numFmtId="10" fontId="22" fillId="3" borderId="0" xfId="3" applyNumberFormat="1" applyFont="1" applyFill="1"/>
    <xf numFmtId="0" fontId="20" fillId="3" borderId="0" xfId="4" applyFont="1" applyFill="1" applyAlignment="1">
      <alignment horizontal="left"/>
    </xf>
    <xf numFmtId="177" fontId="20" fillId="3" borderId="0" xfId="1" applyNumberFormat="1" applyFont="1" applyFill="1"/>
    <xf numFmtId="43" fontId="20" fillId="0" borderId="18" xfId="4" applyNumberFormat="1" applyFont="1" applyBorder="1"/>
    <xf numFmtId="0" fontId="22" fillId="0" borderId="19" xfId="4" applyFont="1" applyBorder="1" applyAlignment="1">
      <alignment horizontal="left"/>
    </xf>
    <xf numFmtId="168" fontId="22" fillId="0" borderId="19" xfId="2" applyNumberFormat="1" applyFont="1" applyBorder="1"/>
    <xf numFmtId="168" fontId="22" fillId="0" borderId="19" xfId="2" applyNumberFormat="1" applyFont="1" applyBorder="1" applyAlignment="1">
      <alignment horizontal="center"/>
    </xf>
    <xf numFmtId="0" fontId="20" fillId="0" borderId="0" xfId="0" applyFont="1" applyBorder="1"/>
    <xf numFmtId="0" fontId="4" fillId="0" borderId="0" xfId="0" applyFont="1" applyBorder="1"/>
    <xf numFmtId="176" fontId="20" fillId="0" borderId="19" xfId="2" applyNumberFormat="1" applyFont="1" applyBorder="1"/>
    <xf numFmtId="0" fontId="20" fillId="3" borderId="0" xfId="0" applyFont="1" applyFill="1" applyBorder="1"/>
    <xf numFmtId="168" fontId="22" fillId="0" borderId="19" xfId="2" applyNumberFormat="1" applyFont="1" applyBorder="1" applyAlignment="1">
      <alignment horizontal="left"/>
    </xf>
    <xf numFmtId="165" fontId="0" fillId="0" borderId="0" xfId="0" applyNumberFormat="1" applyFont="1"/>
    <xf numFmtId="0" fontId="0" fillId="0" borderId="0" xfId="0" applyFont="1" applyAlignment="1">
      <alignment horizontal="right"/>
    </xf>
    <xf numFmtId="0" fontId="20" fillId="0" borderId="22" xfId="0" applyFont="1" applyBorder="1"/>
    <xf numFmtId="0" fontId="20" fillId="0" borderId="13" xfId="1" applyNumberFormat="1" applyFont="1" applyBorder="1" applyAlignment="1">
      <alignment horizontal="right"/>
    </xf>
    <xf numFmtId="0" fontId="20" fillId="0" borderId="23" xfId="1" applyNumberFormat="1" applyFont="1" applyBorder="1" applyAlignment="1">
      <alignment horizontal="right"/>
    </xf>
    <xf numFmtId="167" fontId="20" fillId="0" borderId="22" xfId="0" applyNumberFormat="1" applyFont="1" applyBorder="1"/>
    <xf numFmtId="0" fontId="20" fillId="0" borderId="13" xfId="1" applyNumberFormat="1" applyFont="1" applyBorder="1"/>
    <xf numFmtId="0" fontId="20" fillId="0" borderId="23" xfId="1" applyNumberFormat="1" applyFont="1" applyBorder="1"/>
    <xf numFmtId="9" fontId="20" fillId="0" borderId="13" xfId="3" applyFont="1" applyBorder="1"/>
    <xf numFmtId="167" fontId="20" fillId="0" borderId="24" xfId="0" applyNumberFormat="1" applyFont="1" applyBorder="1"/>
    <xf numFmtId="0" fontId="20" fillId="0" borderId="25" xfId="1" applyNumberFormat="1" applyFont="1" applyBorder="1"/>
    <xf numFmtId="0" fontId="20" fillId="0" borderId="26" xfId="1" applyNumberFormat="1" applyFont="1" applyBorder="1"/>
    <xf numFmtId="0" fontId="22" fillId="0" borderId="0" xfId="1" applyNumberFormat="1" applyFont="1" applyAlignment="1">
      <alignment horizontal="left"/>
    </xf>
    <xf numFmtId="0" fontId="17" fillId="0" borderId="0" xfId="0" applyFont="1"/>
    <xf numFmtId="176" fontId="21" fillId="0" borderId="0" xfId="0" applyNumberFormat="1" applyFont="1"/>
    <xf numFmtId="165" fontId="20" fillId="0" borderId="0" xfId="0" applyNumberFormat="1" applyFont="1" applyAlignment="1">
      <alignment horizontal="center"/>
    </xf>
    <xf numFmtId="165" fontId="20" fillId="3" borderId="0" xfId="0" applyNumberFormat="1" applyFont="1" applyFill="1" applyAlignment="1">
      <alignment horizontal="center"/>
    </xf>
    <xf numFmtId="176" fontId="22" fillId="3" borderId="0" xfId="0" applyNumberFormat="1" applyFont="1" applyFill="1" applyAlignment="1">
      <alignment horizontal="right"/>
    </xf>
    <xf numFmtId="0" fontId="6" fillId="11" borderId="2" xfId="0" applyFont="1" applyFill="1" applyBorder="1" applyAlignment="1">
      <alignment horizontal="center"/>
    </xf>
    <xf numFmtId="0" fontId="21" fillId="0" borderId="0" xfId="0" applyFont="1" applyBorder="1"/>
    <xf numFmtId="0" fontId="22" fillId="0" borderId="0" xfId="1" applyNumberFormat="1" applyFont="1" applyBorder="1" applyAlignment="1">
      <alignment horizontal="left"/>
    </xf>
    <xf numFmtId="167" fontId="20" fillId="3" borderId="0" xfId="1" applyNumberFormat="1" applyFont="1" applyFill="1" applyBorder="1"/>
    <xf numFmtId="167" fontId="20" fillId="2" borderId="0" xfId="1" applyNumberFormat="1" applyFont="1" applyFill="1" applyBorder="1"/>
    <xf numFmtId="0" fontId="6" fillId="11" borderId="27" xfId="0" applyFont="1" applyFill="1" applyBorder="1" applyAlignment="1">
      <alignment horizontal="center"/>
    </xf>
    <xf numFmtId="0" fontId="6" fillId="11" borderId="29" xfId="1" applyNumberFormat="1" applyFont="1" applyFill="1" applyBorder="1" applyAlignment="1">
      <alignment horizontal="center" vertical="center" wrapText="1"/>
    </xf>
    <xf numFmtId="0" fontId="6" fillId="11" borderId="28" xfId="1" applyNumberFormat="1" applyFont="1" applyFill="1" applyBorder="1" applyAlignment="1">
      <alignment horizontal="center" vertical="center" wrapText="1"/>
    </xf>
    <xf numFmtId="9" fontId="20" fillId="0" borderId="23" xfId="3" applyFont="1" applyBorder="1"/>
    <xf numFmtId="176" fontId="22" fillId="3" borderId="13" xfId="2" applyNumberFormat="1" applyFont="1" applyFill="1" applyBorder="1"/>
    <xf numFmtId="165" fontId="22" fillId="3" borderId="13" xfId="2" applyNumberFormat="1" applyFont="1" applyFill="1" applyBorder="1"/>
    <xf numFmtId="165" fontId="20" fillId="3" borderId="13" xfId="3" applyNumberFormat="1" applyFont="1" applyFill="1" applyBorder="1"/>
    <xf numFmtId="165" fontId="20" fillId="0" borderId="13" xfId="3" applyNumberFormat="1" applyFont="1" applyBorder="1"/>
    <xf numFmtId="165" fontId="20" fillId="0" borderId="13" xfId="1" applyNumberFormat="1" applyFont="1" applyBorder="1"/>
    <xf numFmtId="176" fontId="22" fillId="3" borderId="13" xfId="2" applyNumberFormat="1" applyFont="1" applyFill="1" applyBorder="1" applyAlignment="1">
      <alignment horizontal="right"/>
    </xf>
    <xf numFmtId="0" fontId="6" fillId="11" borderId="3" xfId="1" applyNumberFormat="1" applyFont="1" applyFill="1" applyBorder="1" applyAlignment="1">
      <alignment horizontal="center" vertical="center" wrapText="1"/>
    </xf>
    <xf numFmtId="0" fontId="6" fillId="11" borderId="17" xfId="1" applyNumberFormat="1" applyFont="1" applyFill="1" applyBorder="1" applyAlignment="1">
      <alignment horizontal="center" vertical="center" wrapText="1"/>
    </xf>
    <xf numFmtId="0" fontId="22" fillId="0" borderId="27" xfId="0" applyFont="1" applyBorder="1" applyAlignment="1">
      <alignment horizontal="left"/>
    </xf>
    <xf numFmtId="0" fontId="20" fillId="0" borderId="29" xfId="0" applyFont="1" applyBorder="1"/>
    <xf numFmtId="0" fontId="20" fillId="0" borderId="28" xfId="0" applyFont="1" applyBorder="1"/>
    <xf numFmtId="167" fontId="20" fillId="3" borderId="22" xfId="1" applyNumberFormat="1" applyFont="1" applyFill="1" applyBorder="1" applyAlignment="1">
      <alignment horizontal="left"/>
    </xf>
    <xf numFmtId="176" fontId="20" fillId="3" borderId="23" xfId="2" applyNumberFormat="1" applyFont="1" applyFill="1" applyBorder="1"/>
    <xf numFmtId="167" fontId="20" fillId="3" borderId="22" xfId="1" applyNumberFormat="1" applyFont="1" applyFill="1" applyBorder="1" applyAlignment="1">
      <alignment horizontal="left" wrapText="1"/>
    </xf>
    <xf numFmtId="0" fontId="22" fillId="0" borderId="22" xfId="0" applyFont="1" applyBorder="1" applyAlignment="1">
      <alignment horizontal="left"/>
    </xf>
    <xf numFmtId="176" fontId="22" fillId="3" borderId="23" xfId="2" applyNumberFormat="1" applyFont="1" applyFill="1" applyBorder="1"/>
    <xf numFmtId="165" fontId="22" fillId="3" borderId="23" xfId="2" applyNumberFormat="1" applyFont="1" applyFill="1" applyBorder="1"/>
    <xf numFmtId="165" fontId="20" fillId="0" borderId="23" xfId="1" applyNumberFormat="1" applyFont="1" applyBorder="1"/>
    <xf numFmtId="165" fontId="20" fillId="3" borderId="22" xfId="2" applyNumberFormat="1" applyFont="1" applyFill="1" applyBorder="1"/>
    <xf numFmtId="165" fontId="22" fillId="3" borderId="22" xfId="2" applyNumberFormat="1" applyFont="1" applyFill="1" applyBorder="1" applyAlignment="1">
      <alignment horizontal="left"/>
    </xf>
    <xf numFmtId="176" fontId="22" fillId="3" borderId="23" xfId="2" applyNumberFormat="1" applyFont="1" applyFill="1" applyBorder="1" applyAlignment="1">
      <alignment horizontal="right"/>
    </xf>
    <xf numFmtId="168" fontId="22" fillId="0" borderId="24" xfId="2" applyNumberFormat="1" applyFont="1" applyBorder="1" applyAlignment="1">
      <alignment horizontal="left"/>
    </xf>
    <xf numFmtId="176" fontId="22" fillId="3" borderId="25" xfId="2" applyNumberFormat="1" applyFont="1" applyFill="1" applyBorder="1"/>
    <xf numFmtId="176" fontId="22" fillId="3" borderId="26" xfId="2" applyNumberFormat="1" applyFont="1" applyFill="1" applyBorder="1"/>
    <xf numFmtId="176" fontId="22" fillId="3" borderId="13" xfId="0" applyNumberFormat="1" applyFont="1" applyFill="1" applyBorder="1" applyAlignment="1">
      <alignment horizontal="right"/>
    </xf>
    <xf numFmtId="0" fontId="6" fillId="11" borderId="29" xfId="0" applyFont="1" applyFill="1" applyBorder="1" applyAlignment="1">
      <alignment horizontal="center"/>
    </xf>
    <xf numFmtId="0" fontId="6" fillId="11" borderId="28" xfId="0" applyFont="1" applyFill="1" applyBorder="1" applyAlignment="1">
      <alignment horizontal="center"/>
    </xf>
    <xf numFmtId="0" fontId="22" fillId="3" borderId="22" xfId="0" applyFont="1" applyFill="1" applyBorder="1" applyAlignment="1">
      <alignment horizontal="left"/>
    </xf>
    <xf numFmtId="176" fontId="22" fillId="3" borderId="23" xfId="0" applyNumberFormat="1" applyFont="1" applyFill="1" applyBorder="1" applyAlignment="1">
      <alignment horizontal="right"/>
    </xf>
    <xf numFmtId="168" fontId="22" fillId="0" borderId="24" xfId="2" applyNumberFormat="1" applyFont="1" applyBorder="1" applyAlignment="1">
      <alignment horizontal="left" vertical="center"/>
    </xf>
    <xf numFmtId="176" fontId="22" fillId="2" borderId="25" xfId="2" applyNumberFormat="1" applyFont="1" applyFill="1" applyBorder="1"/>
    <xf numFmtId="176" fontId="22" fillId="2" borderId="26" xfId="2" applyNumberFormat="1" applyFont="1" applyFill="1" applyBorder="1"/>
    <xf numFmtId="0" fontId="0" fillId="0" borderId="13" xfId="0" applyFont="1" applyBorder="1"/>
    <xf numFmtId="0" fontId="0" fillId="9" borderId="13" xfId="0" applyFont="1" applyFill="1" applyBorder="1" applyProtection="1">
      <protection locked="0"/>
    </xf>
    <xf numFmtId="1" fontId="24" fillId="0" borderId="13" xfId="4" applyNumberFormat="1" applyFont="1" applyBorder="1"/>
    <xf numFmtId="2" fontId="24" fillId="9" borderId="13" xfId="4" applyNumberFormat="1" applyFont="1" applyFill="1" applyBorder="1" applyProtection="1">
      <protection locked="0"/>
    </xf>
    <xf numFmtId="164" fontId="24" fillId="9" borderId="13" xfId="9" applyFont="1" applyFill="1" applyBorder="1" applyProtection="1">
      <protection locked="0"/>
    </xf>
  </cellXfs>
  <cellStyles count="13">
    <cellStyle name="Comma" xfId="1" builtinId="3"/>
    <cellStyle name="Comma 2" xfId="5" xr:uid="{00000000-0005-0000-0000-000001000000}"/>
    <cellStyle name="Comma 3" xfId="8" xr:uid="{00000000-0005-0000-0000-000002000000}"/>
    <cellStyle name="Comma 4" xfId="9" xr:uid="{00000000-0005-0000-0000-000003000000}"/>
    <cellStyle name="Currency" xfId="2" builtinId="4"/>
    <cellStyle name="Currency 2" xfId="6" xr:uid="{00000000-0005-0000-0000-000005000000}"/>
    <cellStyle name="Normal" xfId="0" builtinId="0"/>
    <cellStyle name="Normal 2" xfId="4" xr:uid="{00000000-0005-0000-0000-000007000000}"/>
    <cellStyle name="Normal 2 2" xfId="10" xr:uid="{00000000-0005-0000-0000-000008000000}"/>
    <cellStyle name="Normal 2 3" xfId="11" xr:uid="{00000000-0005-0000-0000-000009000000}"/>
    <cellStyle name="Normal 3" xfId="12" xr:uid="{00000000-0005-0000-0000-00000A000000}"/>
    <cellStyle name="Percent" xfId="3" builtinId="5"/>
    <cellStyle name="Percent 2" xfId="7" xr:uid="{00000000-0005-0000-0000-00000C000000}"/>
  </cellStyles>
  <dxfs count="1">
    <dxf>
      <font>
        <color rgb="FF9C0006"/>
      </font>
      <fill>
        <patternFill>
          <bgColor rgb="FFFFC7CE"/>
        </patternFill>
      </fill>
    </dxf>
  </dxfs>
  <tableStyles count="0" defaultTableStyle="TableStyleMedium9" defaultPivotStyle="PivotStyleLight16"/>
  <colors>
    <mruColors>
      <color rgb="FFFFE389"/>
      <color rgb="FFFF0000"/>
      <color rgb="FFD7A900"/>
      <color rgb="FF3095B4"/>
      <color rgb="FFFFFF99"/>
      <color rgb="FFCE8E00"/>
      <color rgb="FF72B5CC"/>
      <color rgb="FFE0DED8"/>
      <color rgb="FF4A3C31"/>
      <color rgb="FFA8B4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chemeClr val="tx1"/>
                </a:solidFill>
                <a:latin typeface="+mn-lt"/>
                <a:ea typeface="+mn-ea"/>
                <a:cs typeface="+mn-cs"/>
              </a:defRPr>
            </a:pPr>
            <a:r>
              <a:rPr lang="en-US"/>
              <a:t>Balance anual y acumulado de efectivo </a:t>
            </a:r>
          </a:p>
        </c:rich>
      </c:tx>
      <c:overlay val="0"/>
      <c:spPr>
        <a:noFill/>
        <a:ln>
          <a:noFill/>
        </a:ln>
        <a:effectLst/>
      </c:spPr>
      <c:txPr>
        <a:bodyPr rot="0" spcFirstLastPara="1" vertOverflow="ellipsis" vert="horz" wrap="square" anchor="ctr" anchorCtr="1"/>
        <a:lstStyle/>
        <a:p>
          <a:pPr>
            <a:defRPr sz="144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0.13879802398269594"/>
          <c:y val="0.13872861760048588"/>
          <c:w val="0.66720119167092973"/>
          <c:h val="0.78758170104769964"/>
        </c:manualLayout>
      </c:layout>
      <c:barChart>
        <c:barDir val="col"/>
        <c:grouping val="clustered"/>
        <c:varyColors val="0"/>
        <c:ser>
          <c:idx val="1"/>
          <c:order val="0"/>
          <c:tx>
            <c:strRef>
              <c:f>'4-Resumen de ingresos y gastos'!$B$32</c:f>
              <c:strCache>
                <c:ptCount val="1"/>
                <c:pt idx="0">
                  <c:v> Monto en caja </c:v>
                </c:pt>
              </c:strCache>
            </c:strRef>
          </c:tx>
          <c:spPr>
            <a:solidFill>
              <a:schemeClr val="accent2"/>
            </a:solidFill>
            <a:ln>
              <a:noFill/>
            </a:ln>
            <a:effectLst/>
          </c:spPr>
          <c:invertIfNegative val="0"/>
          <c:cat>
            <c:numRef>
              <c:f>'4-Resumen de ingresos y gastos'!$C$30:$X$30</c:f>
              <c:numCache>
                <c:formatCode>General</c:formatCode>
                <c:ptCount val="2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numCache>
            </c:numRef>
          </c:cat>
          <c:val>
            <c:numRef>
              <c:f>'4-Resumen de ingresos y gastos'!$C$32:$X$32</c:f>
              <c:numCache>
                <c:formatCode>[$HNL]\ #,##0_);\([$HNL]\ #,##0\)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0-ABD4-415C-AC2E-B4CAC1A10FF4}"/>
            </c:ext>
          </c:extLst>
        </c:ser>
        <c:dLbls>
          <c:showLegendKey val="0"/>
          <c:showVal val="0"/>
          <c:showCatName val="0"/>
          <c:showSerName val="0"/>
          <c:showPercent val="0"/>
          <c:showBubbleSize val="0"/>
        </c:dLbls>
        <c:gapWidth val="75"/>
        <c:axId val="55818240"/>
        <c:axId val="59109312"/>
      </c:barChart>
      <c:lineChart>
        <c:grouping val="standard"/>
        <c:varyColors val="0"/>
        <c:ser>
          <c:idx val="0"/>
          <c:order val="1"/>
          <c:tx>
            <c:v>Balance anual</c:v>
          </c:tx>
          <c:spPr>
            <a:ln w="19050" cap="rnd" cmpd="sng" algn="ctr">
              <a:solidFill>
                <a:schemeClr val="accent1"/>
              </a:solidFill>
              <a:prstDash val="solid"/>
              <a:round/>
            </a:ln>
            <a:effectLst/>
          </c:spPr>
          <c:marker>
            <c:symbol val="none"/>
          </c:marker>
          <c:val>
            <c:numRef>
              <c:f>'4-Resumen de ingresos y gastos'!$C$27:$X$27</c:f>
              <c:numCache>
                <c:formatCode>[$HNL]\ #,##0_);\([$HNL]\ #,##0\)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smooth val="0"/>
          <c:extLst>
            <c:ext xmlns:c16="http://schemas.microsoft.com/office/drawing/2014/chart" uri="{C3380CC4-5D6E-409C-BE32-E72D297353CC}">
              <c16:uniqueId val="{00000001-ABD4-415C-AC2E-B4CAC1A10FF4}"/>
            </c:ext>
          </c:extLst>
        </c:ser>
        <c:dLbls>
          <c:showLegendKey val="0"/>
          <c:showVal val="0"/>
          <c:showCatName val="0"/>
          <c:showSerName val="0"/>
          <c:showPercent val="0"/>
          <c:showBubbleSize val="0"/>
        </c:dLbls>
        <c:marker val="1"/>
        <c:smooth val="0"/>
        <c:axId val="55818240"/>
        <c:axId val="59109312"/>
      </c:lineChart>
      <c:catAx>
        <c:axId val="55818240"/>
        <c:scaling>
          <c:orientation val="minMax"/>
        </c:scaling>
        <c:delete val="0"/>
        <c:axPos val="b"/>
        <c:numFmt formatCode="General" sourceLinked="1"/>
        <c:majorTickMark val="none"/>
        <c:minorTickMark val="none"/>
        <c:tickLblPos val="nextTo"/>
        <c:spPr>
          <a:noFill/>
          <a:ln w="6350" cap="flat" cmpd="sng" algn="ctr">
            <a:solidFill>
              <a:schemeClr val="tx1">
                <a:tint val="75000"/>
              </a:schemeClr>
            </a:solidFill>
            <a:prstDash val="solid"/>
            <a:round/>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59109312"/>
        <c:crosses val="autoZero"/>
        <c:auto val="1"/>
        <c:lblAlgn val="ctr"/>
        <c:lblOffset val="100"/>
        <c:noMultiLvlLbl val="0"/>
      </c:catAx>
      <c:valAx>
        <c:axId val="59109312"/>
        <c:scaling>
          <c:orientation val="minMax"/>
        </c:scaling>
        <c:delete val="0"/>
        <c:axPos val="l"/>
        <c:majorGridlines>
          <c:spPr>
            <a:ln w="6350" cap="flat" cmpd="sng" algn="ctr">
              <a:solidFill>
                <a:schemeClr val="tx1">
                  <a:tint val="75000"/>
                </a:schemeClr>
              </a:solidFill>
              <a:prstDash val="solid"/>
              <a:round/>
            </a:ln>
            <a:effectLst/>
          </c:spPr>
        </c:majorGridlines>
        <c:numFmt formatCode="[$HNL]\ #,##0_);\([$HNL]\ #,##0\)"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55818240"/>
        <c:crosses val="autoZero"/>
        <c:crossBetween val="between"/>
      </c:valAx>
      <c:spPr>
        <a:solidFill>
          <a:schemeClr val="bg1"/>
        </a:solidFill>
        <a:ln>
          <a:noFill/>
        </a:ln>
        <a:effectLst/>
      </c:spPr>
    </c:plotArea>
    <c:legend>
      <c:legendPos val="r"/>
      <c:layout>
        <c:manualLayout>
          <c:xMode val="edge"/>
          <c:yMode val="edge"/>
          <c:x val="0.83176792696890733"/>
          <c:y val="0.42423751832713369"/>
          <c:w val="0.15970853063827847"/>
          <c:h val="9.037374460423852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sz="1200"/>
      </a:pPr>
      <a:endParaRPr lang="en-US"/>
    </a:p>
  </c:txPr>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chemeClr val="tx1"/>
                </a:solidFill>
                <a:latin typeface="+mn-lt"/>
                <a:ea typeface="+mn-ea"/>
                <a:cs typeface="+mn-cs"/>
              </a:defRPr>
            </a:pPr>
            <a:r>
              <a:rPr lang="en-US"/>
              <a:t>Ingresos y egresos anuales</a:t>
            </a:r>
          </a:p>
        </c:rich>
      </c:tx>
      <c:overlay val="0"/>
      <c:spPr>
        <a:noFill/>
        <a:ln>
          <a:noFill/>
        </a:ln>
        <a:effectLst/>
      </c:spPr>
      <c:txPr>
        <a:bodyPr rot="0" spcFirstLastPara="1" vertOverflow="ellipsis" vert="horz" wrap="square" anchor="ctr" anchorCtr="1"/>
        <a:lstStyle/>
        <a:p>
          <a:pPr>
            <a:defRPr sz="144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0.11196381056972184"/>
          <c:y val="0.1428241624127651"/>
          <c:w val="0.6607690075047703"/>
          <c:h val="0.77236406092367904"/>
        </c:manualLayout>
      </c:layout>
      <c:barChart>
        <c:barDir val="col"/>
        <c:grouping val="clustered"/>
        <c:varyColors val="0"/>
        <c:ser>
          <c:idx val="1"/>
          <c:order val="0"/>
          <c:tx>
            <c:v>Gasto Operación y mantenimiento</c:v>
          </c:tx>
          <c:spPr>
            <a:solidFill>
              <a:schemeClr val="accent2"/>
            </a:solidFill>
            <a:ln>
              <a:noFill/>
            </a:ln>
            <a:effectLst/>
          </c:spPr>
          <c:invertIfNegative val="0"/>
          <c:cat>
            <c:numRef>
              <c:f>'4-Resumen de ingresos y gastos'!$C$11:$X$11</c:f>
              <c:numCache>
                <c:formatCode>General</c:formatCode>
                <c:ptCount val="2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numCache>
            </c:numRef>
          </c:cat>
          <c:val>
            <c:numRef>
              <c:f>'4-Resumen de ingresos y gastos'!$C$23:$X$23</c:f>
              <c:numCache>
                <c:formatCode>[$HNL]\ #,##0_);\([$HNL]\ #,##0\)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0-9A4E-4290-8DFE-616569C921C4}"/>
            </c:ext>
          </c:extLst>
        </c:ser>
        <c:ser>
          <c:idx val="2"/>
          <c:order val="1"/>
          <c:tx>
            <c:v>Gasto remplazos</c:v>
          </c:tx>
          <c:spPr>
            <a:solidFill>
              <a:schemeClr val="accent3"/>
            </a:solidFill>
            <a:ln>
              <a:noFill/>
            </a:ln>
            <a:effectLst/>
          </c:spPr>
          <c:invertIfNegative val="0"/>
          <c:cat>
            <c:numRef>
              <c:f>'4-Resumen de ingresos y gastos'!$C$11:$X$11</c:f>
              <c:numCache>
                <c:formatCode>General</c:formatCode>
                <c:ptCount val="2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numCache>
            </c:numRef>
          </c:cat>
          <c:val>
            <c:numRef>
              <c:f>'4-Resumen de ingresos y gastos'!$C$24:$X$24</c:f>
              <c:numCache>
                <c:formatCode>[$HNL]\ #,##0_);\([$HNL]\ #,##0\)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1-9A4E-4290-8DFE-616569C921C4}"/>
            </c:ext>
          </c:extLst>
        </c:ser>
        <c:ser>
          <c:idx val="0"/>
          <c:order val="2"/>
          <c:tx>
            <c:v>Ingreso</c:v>
          </c:tx>
          <c:spPr>
            <a:solidFill>
              <a:schemeClr val="accent1"/>
            </a:solidFill>
            <a:ln>
              <a:noFill/>
            </a:ln>
            <a:effectLst/>
          </c:spPr>
          <c:invertIfNegative val="0"/>
          <c:cat>
            <c:numRef>
              <c:f>'4-Resumen de ingresos y gastos'!$C$11:$X$11</c:f>
              <c:numCache>
                <c:formatCode>General</c:formatCode>
                <c:ptCount val="2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numCache>
            </c:numRef>
          </c:cat>
          <c:val>
            <c:numRef>
              <c:f>'4-Resumen de ingresos y gastos'!$C$20:$X$20</c:f>
              <c:numCache>
                <c:formatCode>[$HNL]\ #,##0_);\([$HNL]\ #,##0\)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2-9A4E-4290-8DFE-616569C921C4}"/>
            </c:ext>
          </c:extLst>
        </c:ser>
        <c:dLbls>
          <c:showLegendKey val="0"/>
          <c:showVal val="0"/>
          <c:showCatName val="0"/>
          <c:showSerName val="0"/>
          <c:showPercent val="0"/>
          <c:showBubbleSize val="0"/>
        </c:dLbls>
        <c:gapWidth val="55"/>
        <c:axId val="55819776"/>
        <c:axId val="79353472"/>
      </c:barChart>
      <c:catAx>
        <c:axId val="55819776"/>
        <c:scaling>
          <c:orientation val="minMax"/>
        </c:scaling>
        <c:delete val="0"/>
        <c:axPos val="b"/>
        <c:numFmt formatCode="General"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79353472"/>
        <c:crosses val="autoZero"/>
        <c:auto val="1"/>
        <c:lblAlgn val="ctr"/>
        <c:lblOffset val="100"/>
        <c:noMultiLvlLbl val="0"/>
      </c:catAx>
      <c:valAx>
        <c:axId val="79353472"/>
        <c:scaling>
          <c:orientation val="minMax"/>
        </c:scaling>
        <c:delete val="0"/>
        <c:axPos val="l"/>
        <c:majorGridlines>
          <c:spPr>
            <a:ln w="6350" cap="flat" cmpd="sng" algn="ctr">
              <a:solidFill>
                <a:schemeClr val="tx1">
                  <a:tint val="75000"/>
                </a:schemeClr>
              </a:solidFill>
              <a:prstDash val="solid"/>
              <a:round/>
            </a:ln>
            <a:effectLst/>
          </c:spPr>
        </c:majorGridlines>
        <c:numFmt formatCode="[$HNL]\ #,##0_);\([$HNL]\ #,##0\)"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55819776"/>
        <c:crosses val="autoZero"/>
        <c:crossBetween val="between"/>
      </c:valAx>
      <c:spPr>
        <a:solidFill>
          <a:schemeClr val="bg1"/>
        </a:solidFill>
        <a:ln>
          <a:noFill/>
        </a:ln>
        <a:effectLst/>
      </c:spPr>
    </c:plotArea>
    <c:legend>
      <c:legendPos val="r"/>
      <c:layout>
        <c:manualLayout>
          <c:xMode val="edge"/>
          <c:yMode val="edge"/>
          <c:x val="0.76203239923663102"/>
          <c:y val="0.29889448518741885"/>
          <c:w val="0.22858736477288072"/>
          <c:h val="0.35825951352558016"/>
        </c:manualLayout>
      </c:layout>
      <c:overlay val="0"/>
      <c:spPr>
        <a:noFill/>
        <a:ln w="0">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sz="1200"/>
      </a:pPr>
      <a:endParaRPr lang="en-US"/>
    </a:p>
  </c:txPr>
  <c:printSettings>
    <c:headerFooter/>
    <c:pageMargins b="0.75000000000000255" l="0.70000000000000062" r="0.70000000000000062" t="0.75000000000000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chemeClr val="tx1"/>
                </a:solidFill>
                <a:latin typeface="+mn-lt"/>
                <a:ea typeface="+mn-ea"/>
                <a:cs typeface="+mn-cs"/>
              </a:defRPr>
            </a:pPr>
            <a:r>
              <a:rPr lang="en-GB"/>
              <a:t>Desglose de fuentes de ingresos</a:t>
            </a:r>
          </a:p>
        </c:rich>
      </c:tx>
      <c:layout>
        <c:manualLayout>
          <c:xMode val="edge"/>
          <c:yMode val="edge"/>
          <c:x val="0.28151185258967892"/>
          <c:y val="3.5264533362413253E-2"/>
        </c:manualLayout>
      </c:layout>
      <c:overlay val="1"/>
      <c:spPr>
        <a:noFill/>
        <a:ln>
          <a:noFill/>
        </a:ln>
        <a:effectLst/>
      </c:spPr>
      <c:txPr>
        <a:bodyPr rot="0" spcFirstLastPara="1" vertOverflow="ellipsis" vert="horz" wrap="square" anchor="ctr" anchorCtr="1"/>
        <a:lstStyle/>
        <a:p>
          <a:pPr>
            <a:defRPr sz="144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6.3287436296354208E-2"/>
          <c:y val="0.12977402621069162"/>
          <c:w val="0.61636653944239095"/>
          <c:h val="0.79097981511910598"/>
        </c:manualLayout>
      </c:layout>
      <c:barChart>
        <c:barDir val="col"/>
        <c:grouping val="stacked"/>
        <c:varyColors val="0"/>
        <c:ser>
          <c:idx val="3"/>
          <c:order val="0"/>
          <c:tx>
            <c:strRef>
              <c:f>'4-Resumen de ingresos y gastos'!$B$13</c:f>
              <c:strCache>
                <c:ptCount val="1"/>
                <c:pt idx="0">
                  <c:v> Tarifas </c:v>
                </c:pt>
              </c:strCache>
            </c:strRef>
          </c:tx>
          <c:spPr>
            <a:solidFill>
              <a:schemeClr val="accent4"/>
            </a:solidFill>
            <a:ln>
              <a:noFill/>
            </a:ln>
            <a:effectLst/>
          </c:spPr>
          <c:invertIfNegative val="0"/>
          <c:cat>
            <c:numRef>
              <c:f>'4-Resumen de ingresos y gastos'!$C$11:$X$11</c:f>
              <c:numCache>
                <c:formatCode>General</c:formatCode>
                <c:ptCount val="2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numCache>
            </c:numRef>
          </c:cat>
          <c:val>
            <c:numRef>
              <c:f>'4-Resumen de ingresos y gastos'!$C$13:$X$13</c:f>
              <c:numCache>
                <c:formatCode>[$HNL]\ #,##0_);\([$HNL]\ #,##0\)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0-9746-4795-8075-8A65578BE7C0}"/>
            </c:ext>
          </c:extLst>
        </c:ser>
        <c:ser>
          <c:idx val="4"/>
          <c:order val="1"/>
          <c:tx>
            <c:strRef>
              <c:f>'4-Resumen de ingresos y gastos'!$B$14</c:f>
              <c:strCache>
                <c:ptCount val="1"/>
                <c:pt idx="0">
                  <c:v> Conexiones nuevas </c:v>
                </c:pt>
              </c:strCache>
            </c:strRef>
          </c:tx>
          <c:spPr>
            <a:solidFill>
              <a:schemeClr val="accent5"/>
            </a:solidFill>
            <a:ln>
              <a:noFill/>
            </a:ln>
            <a:effectLst/>
          </c:spPr>
          <c:invertIfNegative val="0"/>
          <c:cat>
            <c:numRef>
              <c:f>'4-Resumen de ingresos y gastos'!$C$11:$X$11</c:f>
              <c:numCache>
                <c:formatCode>General</c:formatCode>
                <c:ptCount val="2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numCache>
            </c:numRef>
          </c:cat>
          <c:val>
            <c:numRef>
              <c:f>'4-Resumen de ingresos y gastos'!$C$14:$X$14</c:f>
              <c:numCache>
                <c:formatCode>[$HNL]\ #,##0_);\([$HNL]\ #,##0\)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1-9746-4795-8075-8A65578BE7C0}"/>
            </c:ext>
          </c:extLst>
        </c:ser>
        <c:ser>
          <c:idx val="5"/>
          <c:order val="2"/>
          <c:tx>
            <c:strRef>
              <c:f>'4-Resumen de ingresos y gastos'!$B$15</c:f>
              <c:strCache>
                <c:ptCount val="1"/>
                <c:pt idx="0">
                  <c:v> Multas </c:v>
                </c:pt>
              </c:strCache>
            </c:strRef>
          </c:tx>
          <c:spPr>
            <a:solidFill>
              <a:schemeClr val="accent6"/>
            </a:solidFill>
            <a:ln>
              <a:noFill/>
            </a:ln>
            <a:effectLst/>
          </c:spPr>
          <c:invertIfNegative val="0"/>
          <c:cat>
            <c:numRef>
              <c:f>'4-Resumen de ingresos y gastos'!$C$11:$X$11</c:f>
              <c:numCache>
                <c:formatCode>General</c:formatCode>
                <c:ptCount val="2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numCache>
            </c:numRef>
          </c:cat>
          <c:val>
            <c:numRef>
              <c:f>'4-Resumen de ingresos y gastos'!$C$15:$X$15</c:f>
              <c:numCache>
                <c:formatCode>[$HNL]\ #,##0_);\([$HNL]\ #,##0\)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2-9746-4795-8075-8A65578BE7C0}"/>
            </c:ext>
          </c:extLst>
        </c:ser>
        <c:ser>
          <c:idx val="6"/>
          <c:order val="3"/>
          <c:tx>
            <c:strRef>
              <c:f>'4-Resumen de ingresos y gastos'!$B$16</c:f>
              <c:strCache>
                <c:ptCount val="1"/>
                <c:pt idx="0">
                  <c:v> Cuotas de emergencia </c:v>
                </c:pt>
              </c:strCache>
            </c:strRef>
          </c:tx>
          <c:spPr>
            <a:solidFill>
              <a:schemeClr val="accent1">
                <a:lumMod val="60000"/>
              </a:schemeClr>
            </a:solidFill>
            <a:ln>
              <a:noFill/>
            </a:ln>
            <a:effectLst/>
          </c:spPr>
          <c:invertIfNegative val="0"/>
          <c:cat>
            <c:numRef>
              <c:f>'4-Resumen de ingresos y gastos'!$C$11:$X$11</c:f>
              <c:numCache>
                <c:formatCode>General</c:formatCode>
                <c:ptCount val="2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numCache>
            </c:numRef>
          </c:cat>
          <c:val>
            <c:numRef>
              <c:f>'4-Resumen de ingresos y gastos'!$C$16:$X$16</c:f>
              <c:numCache>
                <c:formatCode>[$HNL]\ #,##0_);\([$HNL]\ #,##0\)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3-9746-4795-8075-8A65578BE7C0}"/>
            </c:ext>
          </c:extLst>
        </c:ser>
        <c:ser>
          <c:idx val="7"/>
          <c:order val="4"/>
          <c:tx>
            <c:strRef>
              <c:f>'4-Resumen de ingresos y gastos'!$B$17</c:f>
              <c:strCache>
                <c:ptCount val="1"/>
                <c:pt idx="0">
                  <c:v> Contraparte de usuarios hacia el remplazo </c:v>
                </c:pt>
              </c:strCache>
            </c:strRef>
          </c:tx>
          <c:spPr>
            <a:solidFill>
              <a:schemeClr val="accent2">
                <a:lumMod val="60000"/>
              </a:schemeClr>
            </a:solidFill>
            <a:ln>
              <a:noFill/>
            </a:ln>
            <a:effectLst/>
          </c:spPr>
          <c:invertIfNegative val="0"/>
          <c:cat>
            <c:numRef>
              <c:f>'4-Resumen de ingresos y gastos'!$C$11:$X$11</c:f>
              <c:numCache>
                <c:formatCode>General</c:formatCode>
                <c:ptCount val="2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numCache>
            </c:numRef>
          </c:cat>
          <c:val>
            <c:numRef>
              <c:f>'4-Resumen de ingresos y gastos'!$C$17:$X$17</c:f>
              <c:numCache>
                <c:formatCode>[$HNL]\ #,##0_);\([$HNL]\ #,##0\)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4-9746-4795-8075-8A65578BE7C0}"/>
            </c:ext>
          </c:extLst>
        </c:ser>
        <c:ser>
          <c:idx val="8"/>
          <c:order val="5"/>
          <c:tx>
            <c:strRef>
              <c:f>'4-Resumen de ingresos y gastos'!$B$18</c:f>
              <c:strCache>
                <c:ptCount val="1"/>
                <c:pt idx="0">
                  <c:v> Interés del saldo bancario </c:v>
                </c:pt>
              </c:strCache>
            </c:strRef>
          </c:tx>
          <c:spPr>
            <a:solidFill>
              <a:schemeClr val="accent3">
                <a:lumMod val="60000"/>
              </a:schemeClr>
            </a:solidFill>
            <a:ln>
              <a:noFill/>
            </a:ln>
            <a:effectLst/>
          </c:spPr>
          <c:invertIfNegative val="0"/>
          <c:cat>
            <c:numRef>
              <c:f>'4-Resumen de ingresos y gastos'!$C$11:$X$11</c:f>
              <c:numCache>
                <c:formatCode>General</c:formatCode>
                <c:ptCount val="2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numCache>
            </c:numRef>
          </c:cat>
          <c:val>
            <c:numRef>
              <c:f>'4-Resumen de ingresos y gastos'!$C$18:$X$18</c:f>
              <c:numCache>
                <c:formatCode>[$HNL]\ #,##0_);\([$HNL]\ #,##0\)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5-9746-4795-8075-8A65578BE7C0}"/>
            </c:ext>
          </c:extLst>
        </c:ser>
        <c:ser>
          <c:idx val="9"/>
          <c:order val="6"/>
          <c:tx>
            <c:strRef>
              <c:f>'4-Resumen de ingresos y gastos'!$B$19</c:f>
              <c:strCache>
                <c:ptCount val="1"/>
                <c:pt idx="0">
                  <c:v> Interés de los prestamos a los socios del JAAS </c:v>
                </c:pt>
              </c:strCache>
            </c:strRef>
          </c:tx>
          <c:spPr>
            <a:solidFill>
              <a:schemeClr val="accent4">
                <a:lumMod val="60000"/>
              </a:schemeClr>
            </a:solidFill>
            <a:ln>
              <a:noFill/>
            </a:ln>
            <a:effectLst/>
          </c:spPr>
          <c:invertIfNegative val="0"/>
          <c:cat>
            <c:numRef>
              <c:f>'4-Resumen de ingresos y gastos'!$C$11:$X$11</c:f>
              <c:numCache>
                <c:formatCode>General</c:formatCode>
                <c:ptCount val="2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numCache>
            </c:numRef>
          </c:cat>
          <c:val>
            <c:numRef>
              <c:f>'4-Resumen de ingresos y gastos'!$C$19:$X$19</c:f>
              <c:numCache>
                <c:formatCode>[$HNL]\ #,##0_);\([$HNL]\ #,##0\)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6-9746-4795-8075-8A65578BE7C0}"/>
            </c:ext>
          </c:extLst>
        </c:ser>
        <c:dLbls>
          <c:showLegendKey val="0"/>
          <c:showVal val="0"/>
          <c:showCatName val="0"/>
          <c:showSerName val="0"/>
          <c:showPercent val="0"/>
          <c:showBubbleSize val="0"/>
        </c:dLbls>
        <c:gapWidth val="150"/>
        <c:overlap val="100"/>
        <c:axId val="55824896"/>
        <c:axId val="95240768"/>
      </c:barChart>
      <c:catAx>
        <c:axId val="55824896"/>
        <c:scaling>
          <c:orientation val="minMax"/>
        </c:scaling>
        <c:delete val="0"/>
        <c:axPos val="b"/>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95240768"/>
        <c:crosses val="autoZero"/>
        <c:auto val="1"/>
        <c:lblAlgn val="ctr"/>
        <c:lblOffset val="100"/>
        <c:noMultiLvlLbl val="0"/>
      </c:catAx>
      <c:valAx>
        <c:axId val="95240768"/>
        <c:scaling>
          <c:orientation val="minMax"/>
        </c:scaling>
        <c:delete val="0"/>
        <c:axPos val="l"/>
        <c:majorGridlines>
          <c:spPr>
            <a:ln w="6350" cap="flat" cmpd="sng" algn="ctr">
              <a:solidFill>
                <a:schemeClr val="tx1">
                  <a:tint val="75000"/>
                </a:schemeClr>
              </a:solidFill>
              <a:prstDash val="solid"/>
              <a:round/>
            </a:ln>
            <a:effectLst/>
          </c:spPr>
        </c:majorGridlines>
        <c:numFmt formatCode="[$HNL]\ #,##0_);\([$HNL]\ #,##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55824896"/>
        <c:crosses val="autoZero"/>
        <c:crossBetween val="between"/>
      </c:valAx>
      <c:spPr>
        <a:solidFill>
          <a:schemeClr val="bg1"/>
        </a:solidFill>
        <a:ln>
          <a:noFill/>
        </a:ln>
        <a:effectLst/>
      </c:spPr>
    </c:plotArea>
    <c:legend>
      <c:legendPos val="r"/>
      <c:layout>
        <c:manualLayout>
          <c:xMode val="edge"/>
          <c:yMode val="edge"/>
          <c:x val="0.77130352772887179"/>
          <c:y val="0.17635832119593428"/>
          <c:w val="0.21910744016086836"/>
          <c:h val="0.7154613556814505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chemeClr val="tx1"/>
                </a:solidFill>
                <a:latin typeface="+mn-lt"/>
                <a:ea typeface="+mn-ea"/>
                <a:cs typeface="+mn-cs"/>
              </a:defRPr>
            </a:pPr>
            <a:r>
              <a:rPr lang="en-GB"/>
              <a:t>Desglose de gastos</a:t>
            </a:r>
          </a:p>
        </c:rich>
      </c:tx>
      <c:layout>
        <c:manualLayout>
          <c:xMode val="edge"/>
          <c:yMode val="edge"/>
          <c:x val="0.32970231974287151"/>
          <c:y val="5.663716814159292E-2"/>
        </c:manualLayout>
      </c:layout>
      <c:overlay val="1"/>
      <c:spPr>
        <a:noFill/>
        <a:ln>
          <a:noFill/>
        </a:ln>
        <a:effectLst/>
      </c:spPr>
      <c:txPr>
        <a:bodyPr rot="0" spcFirstLastPara="1" vertOverflow="ellipsis" vert="horz" wrap="square" anchor="ctr" anchorCtr="1"/>
        <a:lstStyle/>
        <a:p>
          <a:pPr>
            <a:defRPr sz="144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0.12558666646256006"/>
          <c:y val="0.15561715394097123"/>
          <c:w val="0.58094201916436516"/>
          <c:h val="0.73725587377969548"/>
        </c:manualLayout>
      </c:layout>
      <c:barChart>
        <c:barDir val="col"/>
        <c:grouping val="stacked"/>
        <c:varyColors val="0"/>
        <c:ser>
          <c:idx val="1"/>
          <c:order val="0"/>
          <c:tx>
            <c:v>Gastos de operación</c:v>
          </c:tx>
          <c:spPr>
            <a:solidFill>
              <a:schemeClr val="accent2"/>
            </a:solidFill>
            <a:ln>
              <a:noFill/>
            </a:ln>
            <a:effectLst/>
          </c:spPr>
          <c:invertIfNegative val="0"/>
          <c:cat>
            <c:numRef>
              <c:f>'4-Resumen de ingresos y gastos'!$C$11:$X$11</c:f>
              <c:numCache>
                <c:formatCode>General</c:formatCode>
                <c:ptCount val="2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numCache>
            </c:numRef>
          </c:cat>
          <c:val>
            <c:numRef>
              <c:f>'3-Proyección de gastos'!$H$22:$AC$22</c:f>
              <c:numCache>
                <c:formatCode>[$HNL]\ #,##0_);\([$HNL]\ #,##0\)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0-803C-472B-A73F-13FBD712EEDC}"/>
            </c:ext>
          </c:extLst>
        </c:ser>
        <c:ser>
          <c:idx val="0"/>
          <c:order val="1"/>
          <c:tx>
            <c:v>Gastos en el pago del prestamo</c:v>
          </c:tx>
          <c:spPr>
            <a:solidFill>
              <a:schemeClr val="accent1"/>
            </a:solidFill>
            <a:ln>
              <a:noFill/>
            </a:ln>
            <a:effectLst/>
          </c:spPr>
          <c:invertIfNegative val="0"/>
          <c:cat>
            <c:numRef>
              <c:f>'4-Resumen de ingresos y gastos'!$C$11:$X$11</c:f>
              <c:numCache>
                <c:formatCode>General</c:formatCode>
                <c:ptCount val="2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numCache>
            </c:numRef>
          </c:cat>
          <c:val>
            <c:numRef>
              <c:f>'3-Proyección de gastos'!#REF!</c:f>
              <c:numCache>
                <c:formatCode>General</c:formatCode>
                <c:ptCount val="1"/>
                <c:pt idx="0">
                  <c:v>1</c:v>
                </c:pt>
              </c:numCache>
            </c:numRef>
          </c:val>
          <c:extLst>
            <c:ext xmlns:c16="http://schemas.microsoft.com/office/drawing/2014/chart" uri="{C3380CC4-5D6E-409C-BE32-E72D297353CC}">
              <c16:uniqueId val="{00000001-803C-472B-A73F-13FBD712EEDC}"/>
            </c:ext>
          </c:extLst>
        </c:ser>
        <c:ser>
          <c:idx val="3"/>
          <c:order val="2"/>
          <c:tx>
            <c:v>Gastos en reemplazos mayores</c:v>
          </c:tx>
          <c:spPr>
            <a:solidFill>
              <a:schemeClr val="accent4"/>
            </a:solidFill>
            <a:ln>
              <a:noFill/>
            </a:ln>
            <a:effectLst/>
          </c:spPr>
          <c:invertIfNegative val="0"/>
          <c:cat>
            <c:numRef>
              <c:f>'4-Resumen de ingresos y gastos'!$C$11:$X$11</c:f>
              <c:numCache>
                <c:formatCode>General</c:formatCode>
                <c:ptCount val="2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numCache>
            </c:numRef>
          </c:cat>
          <c:val>
            <c:numRef>
              <c:f>'3-Proyección de gastos'!$H$45:$AC$45</c:f>
              <c:numCache>
                <c:formatCode>[$HNL]\ #,##0_);\([$HNL]\ #,##0\)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2-803C-472B-A73F-13FBD712EEDC}"/>
            </c:ext>
          </c:extLst>
        </c:ser>
        <c:ser>
          <c:idx val="2"/>
          <c:order val="3"/>
          <c:tx>
            <c:v>Gastos de reemplazos menores</c:v>
          </c:tx>
          <c:spPr>
            <a:solidFill>
              <a:schemeClr val="accent3"/>
            </a:solidFill>
            <a:ln>
              <a:noFill/>
            </a:ln>
            <a:effectLst/>
          </c:spPr>
          <c:invertIfNegative val="0"/>
          <c:cat>
            <c:numRef>
              <c:f>'4-Resumen de ingresos y gastos'!$C$11:$X$11</c:f>
              <c:numCache>
                <c:formatCode>General</c:formatCode>
                <c:ptCount val="2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numCache>
            </c:numRef>
          </c:cat>
          <c:val>
            <c:numRef>
              <c:f>'3-Proyección de gastos'!$H$30:$AC$30</c:f>
              <c:numCache>
                <c:formatCode>[$HNL]\ #,##0_);\([$HNL]\ #,##0\)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3-803C-472B-A73F-13FBD712EEDC}"/>
            </c:ext>
          </c:extLst>
        </c:ser>
        <c:dLbls>
          <c:showLegendKey val="0"/>
          <c:showVal val="0"/>
          <c:showCatName val="0"/>
          <c:showSerName val="0"/>
          <c:showPercent val="0"/>
          <c:showBubbleSize val="0"/>
        </c:dLbls>
        <c:gapWidth val="150"/>
        <c:overlap val="100"/>
        <c:axId val="55825408"/>
        <c:axId val="80251712"/>
      </c:barChart>
      <c:catAx>
        <c:axId val="55825408"/>
        <c:scaling>
          <c:orientation val="minMax"/>
        </c:scaling>
        <c:delete val="0"/>
        <c:axPos val="b"/>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80251712"/>
        <c:crosses val="autoZero"/>
        <c:auto val="1"/>
        <c:lblAlgn val="ctr"/>
        <c:lblOffset val="100"/>
        <c:noMultiLvlLbl val="0"/>
      </c:catAx>
      <c:valAx>
        <c:axId val="80251712"/>
        <c:scaling>
          <c:orientation val="minMax"/>
        </c:scaling>
        <c:delete val="0"/>
        <c:axPos val="l"/>
        <c:majorGridlines>
          <c:spPr>
            <a:ln w="6350" cap="flat" cmpd="sng" algn="ctr">
              <a:solidFill>
                <a:schemeClr val="tx1">
                  <a:tint val="75000"/>
                </a:schemeClr>
              </a:solidFill>
              <a:prstDash val="solid"/>
              <a:round/>
            </a:ln>
            <a:effectLst/>
          </c:spPr>
        </c:majorGridlines>
        <c:numFmt formatCode="[$HNL]\ #,##0_);\([$HNL]\ #,##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55825408"/>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xdr:colOff>
      <xdr:row>1</xdr:row>
      <xdr:rowOff>66674</xdr:rowOff>
    </xdr:from>
    <xdr:to>
      <xdr:col>15</xdr:col>
      <xdr:colOff>190501</xdr:colOff>
      <xdr:row>44</xdr:row>
      <xdr:rowOff>57149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 y="257174"/>
          <a:ext cx="9334500" cy="818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VE" sz="1600" b="1" u="none">
              <a:solidFill>
                <a:schemeClr val="accent5"/>
              </a:solidFill>
              <a:latin typeface="+mn-lt"/>
              <a:ea typeface="+mn-ea"/>
              <a:cs typeface="+mn-cs"/>
            </a:rPr>
            <a:t>Instrucciones de AQuéCosto</a:t>
          </a:r>
        </a:p>
        <a:p>
          <a:endParaRPr lang="en-GB" sz="1100">
            <a:solidFill>
              <a:schemeClr val="dk1"/>
            </a:solidFill>
            <a:latin typeface="+mn-lt"/>
            <a:ea typeface="+mn-ea"/>
            <a:cs typeface="+mn-cs"/>
          </a:endParaRPr>
        </a:p>
        <a:p>
          <a:r>
            <a:rPr lang="es-VE" sz="1100" b="1" u="sng">
              <a:solidFill>
                <a:schemeClr val="dk1"/>
              </a:solidFill>
              <a:latin typeface="+mn-lt"/>
              <a:ea typeface="+mn-ea"/>
              <a:cs typeface="+mn-cs"/>
            </a:rPr>
            <a:t>Estructura:</a:t>
          </a:r>
          <a:r>
            <a:rPr lang="es-VE" sz="1100" b="1">
              <a:solidFill>
                <a:schemeClr val="dk1"/>
              </a:solidFill>
              <a:latin typeface="+mn-lt"/>
              <a:ea typeface="+mn-ea"/>
              <a:cs typeface="+mn-cs"/>
            </a:rPr>
            <a:t> </a:t>
          </a:r>
        </a:p>
        <a:p>
          <a:r>
            <a:rPr lang="es-VE" sz="1100" b="0">
              <a:solidFill>
                <a:schemeClr val="dk1"/>
              </a:solidFill>
              <a:latin typeface="+mn-lt"/>
              <a:ea typeface="+mn-ea"/>
              <a:cs typeface="+mn-cs"/>
            </a:rPr>
            <a:t>La herramienta tiene una hoja para</a:t>
          </a:r>
          <a:r>
            <a:rPr lang="es-VE" sz="1100" b="0" baseline="0">
              <a:solidFill>
                <a:schemeClr val="dk1"/>
              </a:solidFill>
              <a:latin typeface="+mn-lt"/>
              <a:ea typeface="+mn-ea"/>
              <a:cs typeface="+mn-cs"/>
            </a:rPr>
            <a:t> </a:t>
          </a:r>
          <a:r>
            <a:rPr lang="es-VE" sz="1100" b="1" baseline="0">
              <a:solidFill>
                <a:schemeClr val="dk1"/>
              </a:solidFill>
              <a:latin typeface="+mn-lt"/>
              <a:ea typeface="+mn-ea"/>
              <a:cs typeface="+mn-cs"/>
            </a:rPr>
            <a:t>datos de entrada</a:t>
          </a:r>
          <a:r>
            <a:rPr lang="es-VE" sz="1100" b="0" baseline="0">
              <a:solidFill>
                <a:schemeClr val="dk1"/>
              </a:solidFill>
              <a:latin typeface="+mn-lt"/>
              <a:ea typeface="+mn-ea"/>
              <a:cs typeface="+mn-cs"/>
            </a:rPr>
            <a:t>:</a:t>
          </a:r>
        </a:p>
        <a:p>
          <a:r>
            <a:rPr lang="es-VE" sz="1100" b="0" baseline="0">
              <a:solidFill>
                <a:schemeClr val="dk1"/>
              </a:solidFill>
              <a:latin typeface="+mn-lt"/>
              <a:ea typeface="+mn-ea"/>
              <a:cs typeface="+mn-cs"/>
            </a:rPr>
            <a:t>2 - Datos de entrada; esta hoja contiene una serie de cuadros a llenar con información general de la comunidad, los ingresos de la  JAAS, los gastos por parte de la JAAS, datos del costo de la inversión realizada en el sistema (que se calcula para calcular el costo de remplazo), e información acerca de la contrapartida esperada de la comunidad para obras de remplazo. Finalmente, contiene un cuadro para calcular un punto de equilibrio.</a:t>
          </a:r>
        </a:p>
        <a:p>
          <a:endParaRPr lang="es-VE" sz="1100" b="0" baseline="0">
            <a:solidFill>
              <a:schemeClr val="dk1"/>
            </a:solidFill>
            <a:latin typeface="+mn-lt"/>
            <a:ea typeface="+mn-ea"/>
            <a:cs typeface="+mn-cs"/>
          </a:endParaRPr>
        </a:p>
        <a:p>
          <a:r>
            <a:rPr lang="es-VE" sz="1100" b="0" baseline="0">
              <a:solidFill>
                <a:schemeClr val="dk1"/>
              </a:solidFill>
              <a:latin typeface="+mn-lt"/>
              <a:ea typeface="+mn-ea"/>
              <a:cs typeface="+mn-cs"/>
            </a:rPr>
            <a:t>Además, tiene tres </a:t>
          </a:r>
          <a:r>
            <a:rPr lang="es-VE" sz="1100" b="1" baseline="0">
              <a:solidFill>
                <a:schemeClr val="dk1"/>
              </a:solidFill>
              <a:latin typeface="+mn-lt"/>
              <a:ea typeface="+mn-ea"/>
              <a:cs typeface="+mn-cs"/>
            </a:rPr>
            <a:t>hojas de cálculo</a:t>
          </a:r>
          <a:r>
            <a:rPr lang="es-VE" sz="1100" b="0" baseline="0">
              <a:solidFill>
                <a:schemeClr val="dk1"/>
              </a:solidFill>
              <a:latin typeface="+mn-lt"/>
              <a:ea typeface="+mn-ea"/>
              <a:cs typeface="+mn-cs"/>
            </a:rPr>
            <a:t>:</a:t>
          </a:r>
        </a:p>
        <a:p>
          <a:r>
            <a:rPr lang="es-VE" sz="1100" b="0" baseline="0">
              <a:solidFill>
                <a:schemeClr val="dk1"/>
              </a:solidFill>
              <a:latin typeface="+mn-lt"/>
              <a:ea typeface="+mn-ea"/>
              <a:cs typeface="+mn-cs"/>
            </a:rPr>
            <a:t>3- Proyección de gastos. Es un cálculo detallado de todos los gastos que se proyectan para los próximos 10 anos, diferenciando entre los de operación y mantenimiento menor, de remplazos y los costos de capital</a:t>
          </a:r>
        </a:p>
        <a:p>
          <a:r>
            <a:rPr lang="es-VE" sz="1100" b="0" baseline="0">
              <a:solidFill>
                <a:schemeClr val="dk1"/>
              </a:solidFill>
              <a:latin typeface="+mn-lt"/>
              <a:ea typeface="+mn-ea"/>
              <a:cs typeface="+mn-cs"/>
            </a:rPr>
            <a:t>4- Resumen de ingresos y gastos. Esta presenta el resumen de los gastos detallados calculados en la hoja 3. Además presenta la proyección de ingresos. Con base en esto se establece el balance anual, así como el monto que el JAAS tendría en reserva</a:t>
          </a:r>
        </a:p>
        <a:p>
          <a:r>
            <a:rPr lang="es-VE" sz="1100" b="0" baseline="0">
              <a:solidFill>
                <a:schemeClr val="dk1"/>
              </a:solidFill>
              <a:latin typeface="+mn-lt"/>
              <a:ea typeface="+mn-ea"/>
              <a:cs typeface="+mn-cs"/>
            </a:rPr>
            <a:t>5-Gráficas. Las gráficas presentadas aquí presentan un resumen de los datos en la hoja 4. </a:t>
          </a:r>
        </a:p>
        <a:p>
          <a:endParaRPr lang="es-VE" sz="1100" b="0" baseline="0">
            <a:solidFill>
              <a:schemeClr val="dk1"/>
            </a:solidFill>
            <a:latin typeface="+mn-lt"/>
            <a:ea typeface="+mn-ea"/>
            <a:cs typeface="+mn-cs"/>
          </a:endParaRPr>
        </a:p>
        <a:p>
          <a:r>
            <a:rPr lang="es-VE" sz="1100" b="0" baseline="0">
              <a:solidFill>
                <a:schemeClr val="dk1"/>
              </a:solidFill>
              <a:latin typeface="+mn-lt"/>
              <a:ea typeface="+mn-ea"/>
              <a:cs typeface="+mn-cs"/>
            </a:rPr>
            <a:t>Finalmente, hay una hoja con </a:t>
          </a:r>
          <a:r>
            <a:rPr lang="es-VE" sz="1100" b="1" baseline="0">
              <a:solidFill>
                <a:schemeClr val="dk1"/>
              </a:solidFill>
              <a:latin typeface="+mn-lt"/>
              <a:ea typeface="+mn-ea"/>
              <a:cs typeface="+mn-cs"/>
            </a:rPr>
            <a:t>datos de referencia</a:t>
          </a:r>
          <a:r>
            <a:rPr lang="es-VE" sz="1100" b="0" baseline="0">
              <a:solidFill>
                <a:schemeClr val="dk1"/>
              </a:solidFill>
              <a:latin typeface="+mn-lt"/>
              <a:ea typeface="+mn-ea"/>
              <a:cs typeface="+mn-cs"/>
            </a:rPr>
            <a:t>. Contiene datos acerca de la vida útil de diferentes componentes de infraestructura, y datos financieros para calcular la despreciación.</a:t>
          </a:r>
          <a:endParaRPr lang="en-GB" sz="1100">
            <a:solidFill>
              <a:schemeClr val="dk1"/>
            </a:solidFill>
            <a:latin typeface="+mn-lt"/>
            <a:ea typeface="+mn-ea"/>
            <a:cs typeface="+mn-cs"/>
          </a:endParaRPr>
        </a:p>
        <a:p>
          <a:endParaRPr lang="en-GB" sz="1100">
            <a:solidFill>
              <a:schemeClr val="dk1"/>
            </a:solidFill>
            <a:latin typeface="+mn-lt"/>
            <a:ea typeface="+mn-ea"/>
            <a:cs typeface="+mn-cs"/>
          </a:endParaRPr>
        </a:p>
        <a:p>
          <a:r>
            <a:rPr lang="es-VE" sz="1100" b="1" u="sng">
              <a:solidFill>
                <a:schemeClr val="dk1"/>
              </a:solidFill>
              <a:latin typeface="+mn-lt"/>
              <a:ea typeface="+mn-ea"/>
              <a:cs typeface="+mn-cs"/>
            </a:rPr>
            <a:t>Pasos: </a:t>
          </a:r>
          <a:r>
            <a:rPr lang="es-VE" sz="1100" b="1">
              <a:solidFill>
                <a:schemeClr val="dk1"/>
              </a:solidFill>
              <a:latin typeface="+mn-lt"/>
              <a:ea typeface="+mn-ea"/>
              <a:cs typeface="+mn-cs"/>
            </a:rPr>
            <a:t> </a:t>
          </a:r>
          <a:endParaRPr lang="en-GB" sz="1100">
            <a:solidFill>
              <a:schemeClr val="dk1"/>
            </a:solidFill>
            <a:latin typeface="+mn-lt"/>
            <a:ea typeface="+mn-ea"/>
            <a:cs typeface="+mn-cs"/>
          </a:endParaRPr>
        </a:p>
        <a:p>
          <a:r>
            <a:rPr lang="en-GB" sz="1100" b="0"/>
            <a:t>1. Llenar la hoja con datos de entrada</a:t>
          </a:r>
          <a:r>
            <a:rPr lang="en-GB" sz="1100" b="0" baseline="0"/>
            <a:t> según lo obtenido en el trabajo de campo, usando la boleta de encuesta. En caso que para algún factor no se logró obtener datos, dejar la célula en blanco.</a:t>
          </a:r>
        </a:p>
        <a:p>
          <a:endParaRPr lang="en-GB" sz="1100" b="0" baseline="0"/>
        </a:p>
        <a:p>
          <a:r>
            <a:rPr lang="en-GB" sz="1100" b="0" baseline="0"/>
            <a:t>2. Analiza como los gastos se van desarrollando en el tiempo, en la hoja de proyección de gastos, así como los ingresos y el balance de reserva en el resumen de ingresos y gastos - también en forma de gráficas. Esto representa la situación cómo será en el futuro si el EPSA no hace cambios en su gestión. Se pueden presentar varios escenarios:</a:t>
          </a:r>
        </a:p>
        <a:p>
          <a:r>
            <a:rPr lang="en-GB" sz="1100" b="0" baseline="0"/>
            <a:t>- a lo largo del tiempo el egreso es mayor al ingreso. En este caso, en la mayor parte de veces, los ingresos tendrán que aumentar (por ejemplo por cambio de tarifas u otras fuentes de ingresos como nuevas conexiones)</a:t>
          </a:r>
        </a:p>
        <a:p>
          <a:r>
            <a:rPr lang="en-GB" sz="1100" b="0" baseline="0"/>
            <a:t>- el ingreso es mayor al egreso, pero el egreso es menos de lo necesario para prestar un servicio adecuado. En este caso, se habrá que analizar primer un aumento en gastos necesarios, y con base en eso, posiblemente un cambio en los ingresos</a:t>
          </a:r>
        </a:p>
        <a:p>
          <a:r>
            <a:rPr lang="en-GB" sz="1100" b="0" baseline="0"/>
            <a:t>- el ingreso es mayor al egreso, salvo en anos en el cual se tiene que hacer un remplazo. En estos anos, la reserva va en negativa. En estos cambios, se tendrá que revisar la estrategia de planificación y ahorro para remplazos.  </a:t>
          </a:r>
        </a:p>
        <a:p>
          <a:endParaRPr lang="en-GB" sz="1100" b="0" baseline="0"/>
        </a:p>
        <a:p>
          <a:r>
            <a:rPr lang="en-GB" sz="1100" b="0" baseline="0"/>
            <a:t>3. Preparen varios posibles escenarios, e imprimen las principales tablas y gráficas correspondientes, por ejemplo:</a:t>
          </a:r>
        </a:p>
        <a:p>
          <a:r>
            <a:rPr lang="en-GB" sz="1100" b="0" baseline="0"/>
            <a:t>- escenario actual</a:t>
          </a:r>
        </a:p>
        <a:p>
          <a:r>
            <a:rPr lang="en-GB" sz="1100" b="0" baseline="0"/>
            <a:t>- escenario con mayor gastos pero ingresos iguales a los de ahoro</a:t>
          </a:r>
        </a:p>
        <a:p>
          <a:r>
            <a:rPr lang="en-GB" sz="1100" b="0" baseline="0"/>
            <a:t>- escenario con mayor gastos y cambios en ingresos</a:t>
          </a:r>
        </a:p>
        <a:p>
          <a:r>
            <a:rPr lang="en-GB" sz="1100" b="0" baseline="0"/>
            <a:t>Usen estos escenarios para diálogo con la JAAS.</a:t>
          </a:r>
        </a:p>
        <a:p>
          <a:endParaRPr lang="en-GB" sz="1100" b="0" baseline="0"/>
        </a:p>
        <a:p>
          <a:r>
            <a:rPr lang="en-GB" sz="1100" b="0" baseline="0"/>
            <a:t>4. Analisis de punto de equilibrio. Una vez que se haya analizada varios escenarios, y se han hecho cambios que se deben hacer (como aumentar gastos o permitir el ingreso de nuevos socios), se puede encontrar una tarifa que permite obtener un punto de equilibrio entre ingresos y egresos. Para esto, se puede usar la herramienta de "solver" para la cual se encuentra una explicación detallada en la hoja de datos de entrada.</a:t>
          </a:r>
        </a:p>
        <a:p>
          <a:endParaRPr lang="en-GB" sz="1100" b="0" baseline="0"/>
        </a:p>
        <a:p>
          <a:r>
            <a:rPr lang="es-VE" sz="1100" b="1" u="sng" baseline="0">
              <a:solidFill>
                <a:schemeClr val="dk1"/>
              </a:solidFill>
              <a:effectLst/>
              <a:latin typeface="+mn-lt"/>
              <a:ea typeface="+mn-ea"/>
              <a:cs typeface="+mn-cs"/>
            </a:rPr>
            <a:t>Nota:  </a:t>
          </a:r>
          <a:endParaRPr lang="en-GB">
            <a:effectLst/>
          </a:endParaRPr>
        </a:p>
        <a:p>
          <a:r>
            <a:rPr lang="es-VE" sz="1100" b="0" baseline="0">
              <a:solidFill>
                <a:schemeClr val="dk1"/>
              </a:solidFill>
              <a:effectLst/>
              <a:latin typeface="+mn-lt"/>
              <a:ea typeface="+mn-ea"/>
              <a:cs typeface="+mn-cs"/>
            </a:rPr>
            <a:t>Para proteger las formulas, solo se puede entrar information en las celdas coloradas.  Los de mas son bloqueadas.  El usuario puede desproteger las hoja con la contrasena "data".  Sigue las instruciones de excel para poder desproteger una hoja.  Es importante entender que despues de desproteger una hoja, es possible modificar las formulas y afectar la funcionabilidad de la hoja de calculo.  </a:t>
          </a:r>
          <a:endParaRPr lang="en-GB">
            <a:effectLst/>
          </a:endParaRPr>
        </a:p>
        <a:p>
          <a:endParaRPr lang="en-GB" sz="1100" b="0" baseline="0"/>
        </a:p>
        <a:p>
          <a:endParaRPr lang="en-GB" sz="1100" b="0" baseline="0"/>
        </a:p>
        <a:p>
          <a:endParaRPr lang="en-GB" sz="1100" b="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20918</xdr:colOff>
      <xdr:row>34</xdr:row>
      <xdr:rowOff>55563</xdr:rowOff>
    </xdr:from>
    <xdr:to>
      <xdr:col>6</xdr:col>
      <xdr:colOff>0</xdr:colOff>
      <xdr:row>49</xdr:row>
      <xdr:rowOff>15875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8426731" y="6183313"/>
          <a:ext cx="5813144" cy="2619375"/>
        </a:xfrm>
        <a:prstGeom prst="rect">
          <a:avLst/>
        </a:prstGeom>
        <a:solidFill>
          <a:schemeClr val="bg1">
            <a:lumMod val="95000"/>
          </a:schemeClr>
        </a:solidFill>
        <a:ln w="2857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baseline="0">
              <a:solidFill>
                <a:sysClr val="windowText" lastClr="000000"/>
              </a:solidFill>
            </a:rPr>
            <a:t>Recuadro: uso de solver para encontrar un punto de equilibrio</a:t>
          </a:r>
        </a:p>
        <a:p>
          <a:r>
            <a:rPr lang="en-GB" sz="1100" baseline="0">
              <a:solidFill>
                <a:sysClr val="windowText" lastClr="000000"/>
              </a:solidFill>
            </a:rPr>
            <a:t>Para encontrar la tarifa necesario para un punto  de equilibrio, es necesario activar solver.  Ver la guía para detalles. </a:t>
          </a:r>
        </a:p>
        <a:p>
          <a:endParaRPr lang="en-GB" sz="1100" baseline="0">
            <a:solidFill>
              <a:sysClr val="windowText" lastClr="000000"/>
            </a:solidFill>
          </a:endParaRPr>
        </a:p>
        <a:p>
          <a:r>
            <a:rPr lang="en-GB" sz="1100" b="0" baseline="0">
              <a:solidFill>
                <a:sysClr val="windowText" lastClr="000000"/>
              </a:solidFill>
            </a:rPr>
            <a:t>1) En el cuadro 7, entra el año en el cual un cierto monto de reservas debe ser alcanzado</a:t>
          </a:r>
        </a:p>
        <a:p>
          <a:r>
            <a:rPr lang="en-GB" sz="1100" b="0" baseline="0">
              <a:solidFill>
                <a:sysClr val="windowText" lastClr="000000"/>
              </a:solidFill>
            </a:rPr>
            <a:t>2) Abre solver (Data-&gt;Análisis-&gt;Solver).</a:t>
          </a:r>
        </a:p>
        <a:p>
          <a:r>
            <a:rPr lang="en-GB" sz="1100" b="0" baseline="0">
              <a:solidFill>
                <a:sysClr val="windowText" lastClr="000000"/>
              </a:solidFill>
            </a:rPr>
            <a:t>3) Establece la "célula meta" a la  célula en el cuadro 7, donde  debe aparecer el balance en el  </a:t>
          </a:r>
          <a:r>
            <a:rPr lang="en-GB" sz="1100" b="0" baseline="0">
              <a:solidFill>
                <a:schemeClr val="dk1"/>
              </a:solidFill>
              <a:effectLst/>
              <a:latin typeface="+mn-lt"/>
              <a:ea typeface="+mn-ea"/>
              <a:cs typeface="+mn-cs"/>
            </a:rPr>
            <a:t>año </a:t>
          </a:r>
          <a:r>
            <a:rPr lang="en-GB" sz="1100" b="0" baseline="0">
              <a:solidFill>
                <a:sysClr val="windowText" lastClr="000000"/>
              </a:solidFill>
              <a:effectLst/>
              <a:latin typeface="+mn-lt"/>
              <a:ea typeface="+mn-ea"/>
              <a:cs typeface="+mn-cs"/>
            </a:rPr>
            <a:t>requerido</a:t>
          </a:r>
          <a:endParaRPr lang="en-GB" sz="1100" b="0" baseline="0">
            <a:solidFill>
              <a:sysClr val="windowText" lastClr="000000"/>
            </a:solidFill>
          </a:endParaRPr>
        </a:p>
        <a:p>
          <a:r>
            <a:rPr lang="en-GB" sz="1100" b="0" baseline="0">
              <a:solidFill>
                <a:sysClr val="windowText" lastClr="000000"/>
              </a:solidFill>
            </a:rPr>
            <a:t>4) Establece  la meta a "valor de" indicando un monto de reserva deseada (se sugiere que sea igual a la reserva inicial)</a:t>
          </a:r>
        </a:p>
        <a:p>
          <a:r>
            <a:rPr lang="en-GB" sz="1100" b="0" baseline="0">
              <a:solidFill>
                <a:sysClr val="windowText" lastClr="000000"/>
              </a:solidFill>
            </a:rPr>
            <a:t>5) Establece el "Por cambiar" la celula con la tarifa (de acuerdo al sistema tarifario que tenga el JAAS).</a:t>
          </a:r>
        </a:p>
        <a:p>
          <a:r>
            <a:rPr lang="en-GB" sz="1100" b="0" baseline="0">
              <a:solidFill>
                <a:sysClr val="windowText" lastClr="000000"/>
              </a:solidFill>
            </a:rPr>
            <a:t>6) Aceptar la solución.  </a:t>
          </a:r>
        </a:p>
        <a:p>
          <a:r>
            <a:rPr lang="en-GB" sz="1100" b="0">
              <a:solidFill>
                <a:sysClr val="windowText" lastClr="000000"/>
              </a:solidFill>
            </a:rPr>
            <a:t>7) Análisis:</a:t>
          </a:r>
          <a:r>
            <a:rPr lang="en-GB" sz="1100" b="0" baseline="0">
              <a:solidFill>
                <a:sysClr val="windowText" lastClr="000000"/>
              </a:solidFill>
            </a:rPr>
            <a:t> la tarifa que se tiene encontrado es la necesaria para obtener un punto de equilibrio multi-anual, considerando los otros factores</a:t>
          </a:r>
          <a:endParaRPr lang="en-GB" sz="1100" b="0">
            <a:solidFill>
              <a:sysClr val="windowText" lastClr="000000"/>
            </a:solidFill>
          </a:endParaRPr>
        </a:p>
      </xdr:txBody>
    </xdr:sp>
    <xdr:clientData/>
  </xdr:twoCellAnchor>
  <xdr:twoCellAnchor editAs="oneCell">
    <xdr:from>
      <xdr:col>7</xdr:col>
      <xdr:colOff>823823</xdr:colOff>
      <xdr:row>0</xdr:row>
      <xdr:rowOff>127000</xdr:rowOff>
    </xdr:from>
    <xdr:to>
      <xdr:col>8</xdr:col>
      <xdr:colOff>857376</xdr:colOff>
      <xdr:row>6</xdr:row>
      <xdr:rowOff>63500</xdr:rowOff>
    </xdr:to>
    <xdr:pic>
      <xdr:nvPicPr>
        <xdr:cNvPr id="4" name="Picture 3">
          <a:extLst>
            <a:ext uri="{FF2B5EF4-FFF2-40B4-BE49-F238E27FC236}">
              <a16:creationId xmlns:a16="http://schemas.microsoft.com/office/drawing/2014/main" id="{8EBA969A-D1C5-4CA5-9843-E164BDE7D616}"/>
            </a:ext>
          </a:extLst>
        </xdr:cNvPr>
        <xdr:cNvPicPr>
          <a:picLocks noChangeAspect="1"/>
        </xdr:cNvPicPr>
      </xdr:nvPicPr>
      <xdr:blipFill>
        <a:blip xmlns:r="http://schemas.openxmlformats.org/officeDocument/2006/relationships" r:embed="rId1"/>
        <a:stretch>
          <a:fillRect/>
        </a:stretch>
      </xdr:blipFill>
      <xdr:spPr>
        <a:xfrm>
          <a:off x="18070423" y="127000"/>
          <a:ext cx="870166" cy="1117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26</xdr:row>
      <xdr:rowOff>197427</xdr:rowOff>
    </xdr:from>
    <xdr:to>
      <xdr:col>2</xdr:col>
      <xdr:colOff>0</xdr:colOff>
      <xdr:row>26</xdr:row>
      <xdr:rowOff>197427</xdr:rowOff>
    </xdr:to>
    <xdr:sp macro="" textlink="">
      <xdr:nvSpPr>
        <xdr:cNvPr id="2" name="Rectangle 1" descr="ebd288e0-3328-498c-926b-65da8c8f582b">
          <a:extLst>
            <a:ext uri="{FF2B5EF4-FFF2-40B4-BE49-F238E27FC236}">
              <a16:creationId xmlns:a16="http://schemas.microsoft.com/office/drawing/2014/main" id="{00000000-0008-0000-0300-000002000000}"/>
            </a:ext>
          </a:extLst>
        </xdr:cNvPr>
        <xdr:cNvSpPr>
          <a:spLocks noChangeArrowheads="1"/>
        </xdr:cNvSpPr>
      </xdr:nvSpPr>
      <xdr:spPr bwMode="auto">
        <a:xfrm>
          <a:off x="5286375" y="14827827"/>
          <a:ext cx="0" cy="0"/>
        </a:xfrm>
        <a:prstGeom prst="rect">
          <a:avLst/>
        </a:prstGeom>
        <a:noFill/>
        <a:ln w="9525">
          <a:solidFill>
            <a:srgbClr val="000000"/>
          </a:solidFill>
          <a:miter lim="800000"/>
          <a:headEnd/>
          <a:tailEnd/>
        </a:ln>
        <a:effectLst>
          <a:outerShdw dist="35921" dir="2700000" algn="ctr" rotWithShape="0">
            <a:srgbClr val="808080"/>
          </a:outerShdw>
        </a:effec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603251</xdr:colOff>
      <xdr:row>25</xdr:row>
      <xdr:rowOff>122330</xdr:rowOff>
    </xdr:from>
    <xdr:to>
      <xdr:col>21</xdr:col>
      <xdr:colOff>473604</xdr:colOff>
      <xdr:row>55</xdr:row>
      <xdr:rowOff>99785</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68037</xdr:colOff>
      <xdr:row>25</xdr:row>
      <xdr:rowOff>108856</xdr:rowOff>
    </xdr:from>
    <xdr:to>
      <xdr:col>9</xdr:col>
      <xdr:colOff>381000</xdr:colOff>
      <xdr:row>55</xdr:row>
      <xdr:rowOff>95250</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227240</xdr:colOff>
      <xdr:row>57</xdr:row>
      <xdr:rowOff>140607</xdr:rowOff>
    </xdr:from>
    <xdr:to>
      <xdr:col>9</xdr:col>
      <xdr:colOff>404133</xdr:colOff>
      <xdr:row>88</xdr:row>
      <xdr:rowOff>22679</xdr:rowOff>
    </xdr:to>
    <xdr:graphicFrame macro="">
      <xdr:nvGraphicFramePr>
        <xdr:cNvPr id="7" name="Chart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619125</xdr:colOff>
      <xdr:row>57</xdr:row>
      <xdr:rowOff>100353</xdr:rowOff>
    </xdr:from>
    <xdr:to>
      <xdr:col>21</xdr:col>
      <xdr:colOff>476250</xdr:colOff>
      <xdr:row>88</xdr:row>
      <xdr:rowOff>9071</xdr:rowOff>
    </xdr:to>
    <xdr:graphicFrame macro="">
      <xdr:nvGraphicFramePr>
        <xdr:cNvPr id="8" name="Chart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FP-08FS-01\International%20Programs\FLOW\Scoring\Master%20Transform%20Sheet\Master%20Trans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Data "/>
      <sheetName val="Transform New 4-23-12"/>
      <sheetName val="Government Standards"/>
      <sheetName val="Raw Data"/>
      <sheetName val="Transform Sheet"/>
    </sheetNames>
    <sheetDataSet>
      <sheetData sheetId="0">
        <row r="2">
          <cell r="A2" t="str">
            <v>7201612</v>
          </cell>
        </row>
      </sheetData>
      <sheetData sheetId="1"/>
      <sheetData sheetId="2">
        <row r="3">
          <cell r="A3" t="str">
            <v>Honduras</v>
          </cell>
          <cell r="B3">
            <v>60</v>
          </cell>
        </row>
      </sheetData>
      <sheetData sheetId="3" refreshError="1"/>
      <sheetData sheetId="4" refreshError="1"/>
    </sheetDataSet>
  </externalBook>
</externalLink>
</file>

<file path=xl/theme/theme1.xml><?xml version="1.0" encoding="utf-8"?>
<a:theme xmlns:a="http://schemas.openxmlformats.org/drawingml/2006/main" name="Water For People Theme">
  <a:themeElements>
    <a:clrScheme name="Water For People Colors">
      <a:dk1>
        <a:srgbClr val="4D4D4D"/>
      </a:dk1>
      <a:lt1>
        <a:sysClr val="window" lastClr="FFFFFF"/>
      </a:lt1>
      <a:dk2>
        <a:srgbClr val="4A3C31"/>
      </a:dk2>
      <a:lt2>
        <a:srgbClr val="E0DED8"/>
      </a:lt2>
      <a:accent1>
        <a:srgbClr val="A8B400"/>
      </a:accent1>
      <a:accent2>
        <a:srgbClr val="DD4814"/>
      </a:accent2>
      <a:accent3>
        <a:srgbClr val="72B5CC"/>
      </a:accent3>
      <a:accent4>
        <a:srgbClr val="878800"/>
      </a:accent4>
      <a:accent5>
        <a:srgbClr val="3095B4"/>
      </a:accent5>
      <a:accent6>
        <a:srgbClr val="CE8E00"/>
      </a:accent6>
      <a:hlink>
        <a:srgbClr val="3095B4"/>
      </a:hlink>
      <a:folHlink>
        <a:srgbClr val="878800"/>
      </a:folHlink>
    </a:clrScheme>
    <a:fontScheme name="Water For People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Water For People Theme" id="{EE1187FA-CDD0-405B-829B-9E1986465105}" vid="{91DA7847-0BDE-4129-AF9C-068B3D64371D}"/>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80" zoomScaleNormal="80" workbookViewId="0">
      <selection activeCell="Q36" sqref="Q36"/>
    </sheetView>
  </sheetViews>
  <sheetFormatPr defaultColWidth="9" defaultRowHeight="1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13"/>
  <sheetViews>
    <sheetView showGridLines="0" zoomScale="80" zoomScaleNormal="80" zoomScaleSheetLayoutView="70" workbookViewId="0">
      <selection activeCell="O24" sqref="O24"/>
    </sheetView>
  </sheetViews>
  <sheetFormatPr defaultColWidth="6.83203125" defaultRowHeight="14" x14ac:dyDescent="0.3"/>
  <cols>
    <col min="1" max="1" width="3.5" style="59" customWidth="1"/>
    <col min="2" max="2" width="70.9140625" style="62" customWidth="1"/>
    <col min="3" max="3" width="26.5" style="68" customWidth="1"/>
    <col min="4" max="4" width="9.4140625" style="62" customWidth="1"/>
    <col min="5" max="5" width="51.1640625" style="62" customWidth="1"/>
    <col min="6" max="6" width="25.4140625" style="62" customWidth="1"/>
    <col min="7" max="7" width="43.5" style="62" customWidth="1"/>
    <col min="8" max="8" width="10.9140625" style="62" customWidth="1"/>
    <col min="9" max="14" width="13.58203125" style="62" customWidth="1"/>
    <col min="15" max="15" width="112.5" style="62" customWidth="1"/>
    <col min="16" max="25" width="10.9140625" style="62" customWidth="1"/>
    <col min="26" max="16384" width="6.83203125" style="62"/>
  </cols>
  <sheetData>
    <row r="1" spans="1:25" s="55" customFormat="1" x14ac:dyDescent="0.3">
      <c r="A1" s="53"/>
      <c r="B1" s="54"/>
      <c r="C1" s="54"/>
      <c r="D1" s="54"/>
      <c r="E1" s="54"/>
      <c r="F1" s="54"/>
      <c r="G1" s="54"/>
      <c r="I1" s="50"/>
      <c r="J1" s="1"/>
      <c r="K1" s="1"/>
      <c r="L1" s="1"/>
      <c r="M1" s="1"/>
      <c r="N1" s="1"/>
      <c r="X1" s="57"/>
      <c r="Y1" s="58"/>
    </row>
    <row r="2" spans="1:25" s="55" customFormat="1" ht="21.5" thickBot="1" x14ac:dyDescent="0.35">
      <c r="A2" s="53"/>
      <c r="B2" s="52" t="s">
        <v>154</v>
      </c>
      <c r="I2" s="50"/>
      <c r="J2" s="1"/>
      <c r="K2" s="1"/>
      <c r="L2" s="1"/>
      <c r="M2" s="1"/>
      <c r="N2" s="1"/>
      <c r="X2" s="57"/>
      <c r="Y2" s="58"/>
    </row>
    <row r="3" spans="1:25" ht="14.5" thickBot="1" x14ac:dyDescent="0.35">
      <c r="B3" s="60" t="s">
        <v>131</v>
      </c>
      <c r="C3" s="61"/>
      <c r="I3" s="150"/>
      <c r="J3" s="150"/>
      <c r="K3" s="150"/>
      <c r="L3" s="150"/>
      <c r="M3" s="150"/>
      <c r="N3" s="150"/>
      <c r="X3" s="57"/>
      <c r="Y3" s="58"/>
    </row>
    <row r="4" spans="1:25" x14ac:dyDescent="0.3">
      <c r="B4" s="63" t="s">
        <v>15</v>
      </c>
      <c r="C4" s="64"/>
      <c r="I4" s="150"/>
      <c r="J4" s="150"/>
      <c r="K4" s="150"/>
      <c r="L4" s="150"/>
      <c r="M4" s="150"/>
      <c r="N4" s="150"/>
      <c r="X4" s="57"/>
      <c r="Y4" s="58"/>
    </row>
    <row r="5" spans="1:25" ht="14.5" thickBot="1" x14ac:dyDescent="0.35">
      <c r="B5" s="65" t="s">
        <v>16</v>
      </c>
      <c r="C5" s="66"/>
      <c r="D5" s="67"/>
      <c r="I5" s="150"/>
      <c r="J5" s="150"/>
      <c r="K5" s="150"/>
      <c r="L5" s="150"/>
      <c r="M5" s="150"/>
      <c r="N5" s="150"/>
      <c r="X5" s="57"/>
      <c r="Y5" s="58"/>
    </row>
    <row r="6" spans="1:25" ht="14.5" thickBot="1" x14ac:dyDescent="0.35">
      <c r="A6" s="62"/>
      <c r="I6" s="150"/>
      <c r="J6" s="150"/>
      <c r="K6" s="150"/>
      <c r="L6" s="150"/>
      <c r="M6" s="150"/>
      <c r="N6" s="150"/>
      <c r="X6" s="57"/>
      <c r="Y6" s="58"/>
    </row>
    <row r="7" spans="1:25" ht="14.5" thickBot="1" x14ac:dyDescent="0.35">
      <c r="A7" s="62"/>
      <c r="B7" s="60" t="s">
        <v>132</v>
      </c>
      <c r="C7" s="61"/>
      <c r="D7" s="56"/>
      <c r="E7" s="60" t="s">
        <v>122</v>
      </c>
      <c r="F7" s="138"/>
      <c r="G7" s="105"/>
      <c r="I7" s="150"/>
      <c r="J7" s="150"/>
      <c r="K7" s="150"/>
      <c r="L7" s="150"/>
      <c r="M7" s="150"/>
      <c r="N7" s="150"/>
      <c r="X7" s="57"/>
      <c r="Y7" s="58"/>
    </row>
    <row r="8" spans="1:25" ht="14.5" thickBot="1" x14ac:dyDescent="0.35">
      <c r="A8" s="62"/>
      <c r="B8" s="69" t="s">
        <v>24</v>
      </c>
      <c r="C8" s="70"/>
      <c r="D8" s="56"/>
      <c r="E8" s="63" t="s">
        <v>77</v>
      </c>
      <c r="F8" s="140"/>
      <c r="G8" s="64"/>
      <c r="I8" s="151" t="s">
        <v>37</v>
      </c>
      <c r="J8" s="152"/>
      <c r="K8" s="152"/>
      <c r="L8" s="152"/>
      <c r="M8" s="152"/>
      <c r="N8" s="153"/>
      <c r="O8" s="72"/>
      <c r="P8" s="73"/>
      <c r="X8" s="57"/>
      <c r="Y8" s="58"/>
    </row>
    <row r="9" spans="1:25" x14ac:dyDescent="0.3">
      <c r="A9" s="71"/>
      <c r="B9" s="74" t="s">
        <v>26</v>
      </c>
      <c r="C9" s="75"/>
      <c r="D9" s="56"/>
      <c r="E9" s="76" t="s">
        <v>82</v>
      </c>
      <c r="F9" s="136" t="s">
        <v>78</v>
      </c>
      <c r="G9" s="137" t="s">
        <v>125</v>
      </c>
      <c r="I9" s="154" t="s">
        <v>39</v>
      </c>
      <c r="J9" s="155"/>
      <c r="K9" s="156"/>
      <c r="L9" s="156"/>
      <c r="M9" s="156"/>
      <c r="N9" s="157"/>
      <c r="O9" s="72"/>
      <c r="P9" s="73"/>
      <c r="X9" s="57"/>
      <c r="Y9" s="58"/>
    </row>
    <row r="10" spans="1:25" x14ac:dyDescent="0.3">
      <c r="A10" s="68"/>
      <c r="B10" s="74" t="s">
        <v>25</v>
      </c>
      <c r="C10" s="75"/>
      <c r="D10" s="77"/>
      <c r="E10" s="78" t="s">
        <v>28</v>
      </c>
      <c r="F10" s="79"/>
      <c r="G10" s="80"/>
      <c r="I10" s="158"/>
      <c r="J10" s="159"/>
      <c r="K10" s="150" t="s">
        <v>133</v>
      </c>
      <c r="L10" s="150"/>
      <c r="M10" s="150"/>
      <c r="N10" s="160"/>
      <c r="O10" s="72"/>
      <c r="P10" s="73"/>
      <c r="X10" s="57"/>
      <c r="Y10" s="58"/>
    </row>
    <row r="11" spans="1:25" x14ac:dyDescent="0.3">
      <c r="B11" s="74" t="s">
        <v>17</v>
      </c>
      <c r="C11" s="75"/>
      <c r="D11" s="81"/>
      <c r="E11" s="78" t="s">
        <v>140</v>
      </c>
      <c r="F11" s="79"/>
      <c r="G11" s="80"/>
      <c r="I11" s="158"/>
      <c r="J11" s="161"/>
      <c r="K11" s="150"/>
      <c r="L11" s="150"/>
      <c r="M11" s="150"/>
      <c r="N11" s="160"/>
      <c r="O11" s="72"/>
      <c r="P11" s="73"/>
      <c r="X11" s="57"/>
      <c r="Y11" s="58"/>
    </row>
    <row r="12" spans="1:25" x14ac:dyDescent="0.3">
      <c r="B12" s="74" t="s">
        <v>62</v>
      </c>
      <c r="C12" s="82"/>
      <c r="D12" s="83"/>
      <c r="E12" s="78" t="s">
        <v>79</v>
      </c>
      <c r="F12" s="79"/>
      <c r="G12" s="80"/>
      <c r="I12" s="158"/>
      <c r="J12" s="162"/>
      <c r="K12" s="62" t="s">
        <v>134</v>
      </c>
      <c r="L12" s="150"/>
      <c r="M12" s="150"/>
      <c r="N12" s="163"/>
      <c r="O12" s="72" t="s">
        <v>53</v>
      </c>
      <c r="P12" s="73"/>
      <c r="X12" s="57"/>
      <c r="Y12" s="58"/>
    </row>
    <row r="13" spans="1:25" x14ac:dyDescent="0.3">
      <c r="B13" s="84" t="s">
        <v>58</v>
      </c>
      <c r="C13" s="82"/>
      <c r="D13" s="56"/>
      <c r="E13" s="78" t="s">
        <v>80</v>
      </c>
      <c r="F13" s="79"/>
      <c r="G13" s="80"/>
      <c r="I13" s="158"/>
      <c r="J13" s="150"/>
      <c r="K13" s="150"/>
      <c r="L13" s="150"/>
      <c r="M13" s="150"/>
      <c r="N13" s="163"/>
      <c r="O13" s="72"/>
      <c r="P13" s="73"/>
      <c r="X13" s="57"/>
      <c r="Y13" s="58"/>
    </row>
    <row r="14" spans="1:25" x14ac:dyDescent="0.3">
      <c r="B14" s="84" t="s">
        <v>59</v>
      </c>
      <c r="C14" s="85"/>
      <c r="D14" s="72"/>
      <c r="E14" s="78" t="s">
        <v>95</v>
      </c>
      <c r="F14" s="79"/>
      <c r="G14" s="80"/>
      <c r="I14" s="158"/>
      <c r="J14" s="150"/>
      <c r="K14" s="150"/>
      <c r="L14" s="150"/>
      <c r="M14" s="150"/>
      <c r="N14" s="163"/>
      <c r="O14" s="72"/>
      <c r="P14" s="73"/>
      <c r="X14" s="57"/>
      <c r="Y14" s="58"/>
    </row>
    <row r="15" spans="1:25" x14ac:dyDescent="0.3">
      <c r="B15" s="84" t="s">
        <v>60</v>
      </c>
      <c r="C15" s="86"/>
      <c r="D15" s="87"/>
      <c r="E15" s="78" t="s">
        <v>136</v>
      </c>
      <c r="F15" s="79"/>
      <c r="G15" s="80"/>
      <c r="I15" s="158"/>
      <c r="J15" s="150"/>
      <c r="K15" s="150"/>
      <c r="L15" s="150"/>
      <c r="M15" s="150"/>
      <c r="N15" s="163"/>
      <c r="O15" s="72"/>
      <c r="P15" s="73"/>
      <c r="X15" s="57"/>
      <c r="Y15" s="58"/>
    </row>
    <row r="16" spans="1:25" x14ac:dyDescent="0.3">
      <c r="B16" s="74" t="s">
        <v>35</v>
      </c>
      <c r="C16" s="75"/>
      <c r="D16" s="67"/>
      <c r="E16" s="78" t="s">
        <v>84</v>
      </c>
      <c r="F16" s="79"/>
      <c r="G16" s="80"/>
      <c r="I16" s="164" t="s">
        <v>38</v>
      </c>
      <c r="J16" s="150"/>
      <c r="K16" s="150"/>
      <c r="L16" s="150"/>
      <c r="M16" s="150"/>
      <c r="N16" s="163"/>
      <c r="O16" s="72"/>
      <c r="P16" s="73"/>
      <c r="X16" s="57"/>
      <c r="Y16" s="58"/>
    </row>
    <row r="17" spans="1:25" x14ac:dyDescent="0.3">
      <c r="B17" s="74" t="s">
        <v>144</v>
      </c>
      <c r="C17" s="89"/>
      <c r="D17" s="87"/>
      <c r="E17" s="76"/>
      <c r="F17" s="139"/>
      <c r="G17" s="141"/>
      <c r="I17" s="158"/>
      <c r="J17" s="165"/>
      <c r="K17" s="62" t="s">
        <v>135</v>
      </c>
      <c r="L17" s="150"/>
      <c r="M17" s="150"/>
      <c r="N17" s="163"/>
      <c r="O17" s="72"/>
      <c r="P17" s="90" t="s">
        <v>69</v>
      </c>
      <c r="X17" s="57"/>
      <c r="Y17" s="58"/>
    </row>
    <row r="18" spans="1:25" x14ac:dyDescent="0.3">
      <c r="B18" s="76" t="s">
        <v>36</v>
      </c>
      <c r="C18" s="91"/>
      <c r="D18" s="87"/>
      <c r="E18" s="76" t="s">
        <v>83</v>
      </c>
      <c r="F18" s="136" t="s">
        <v>78</v>
      </c>
      <c r="G18" s="137" t="s">
        <v>125</v>
      </c>
      <c r="I18" s="158"/>
      <c r="J18" s="150"/>
      <c r="K18" s="150"/>
      <c r="L18" s="150"/>
      <c r="M18" s="150"/>
      <c r="N18" s="163"/>
      <c r="O18" s="72"/>
      <c r="P18" s="68" t="s">
        <v>70</v>
      </c>
      <c r="X18" s="57"/>
      <c r="Y18" s="58"/>
    </row>
    <row r="19" spans="1:25" ht="15" thickBot="1" x14ac:dyDescent="0.4">
      <c r="B19" s="84" t="s">
        <v>19</v>
      </c>
      <c r="C19" s="75"/>
      <c r="D19" s="87"/>
      <c r="E19" s="78" t="s">
        <v>81</v>
      </c>
      <c r="F19" s="92"/>
      <c r="G19" s="80"/>
      <c r="I19" s="166"/>
      <c r="J19" s="167"/>
      <c r="K19" s="168" t="s">
        <v>67</v>
      </c>
      <c r="L19" s="167"/>
      <c r="M19" s="167"/>
      <c r="N19" s="169"/>
      <c r="O19" s="72"/>
      <c r="P19" s="68" t="s">
        <v>48</v>
      </c>
      <c r="X19" s="57"/>
      <c r="Y19" s="58"/>
    </row>
    <row r="20" spans="1:25" x14ac:dyDescent="0.3">
      <c r="B20" s="84" t="s">
        <v>61</v>
      </c>
      <c r="C20" s="93">
        <f>C12*$C$14</f>
        <v>0</v>
      </c>
      <c r="D20" s="94"/>
      <c r="E20" s="78" t="s">
        <v>94</v>
      </c>
      <c r="F20" s="95"/>
      <c r="G20" s="80"/>
      <c r="O20" s="72"/>
      <c r="P20" s="96"/>
      <c r="X20" s="57"/>
      <c r="Y20" s="58"/>
    </row>
    <row r="21" spans="1:25" x14ac:dyDescent="0.3">
      <c r="B21" s="84" t="s">
        <v>18</v>
      </c>
      <c r="C21" s="93">
        <f>C13*$C$14</f>
        <v>0</v>
      </c>
      <c r="D21" s="97"/>
      <c r="E21" s="78" t="s">
        <v>141</v>
      </c>
      <c r="F21" s="95"/>
      <c r="G21" s="80"/>
      <c r="O21" s="72"/>
      <c r="P21" s="73"/>
      <c r="X21" s="57"/>
      <c r="Y21" s="58"/>
    </row>
    <row r="22" spans="1:25" ht="14.5" thickBot="1" x14ac:dyDescent="0.35">
      <c r="B22" s="84" t="s">
        <v>64</v>
      </c>
      <c r="C22" s="98"/>
      <c r="D22" s="71"/>
      <c r="E22" s="65" t="s">
        <v>29</v>
      </c>
      <c r="F22" s="142">
        <f>SUM(F10:F21)</f>
        <v>0</v>
      </c>
      <c r="G22" s="143"/>
      <c r="L22" s="99"/>
      <c r="O22" s="72"/>
      <c r="P22" s="73"/>
      <c r="X22" s="57"/>
      <c r="Y22" s="58"/>
    </row>
    <row r="23" spans="1:25" ht="14.5" thickBot="1" x14ac:dyDescent="0.35">
      <c r="B23" s="65" t="s">
        <v>52</v>
      </c>
      <c r="C23" s="100"/>
      <c r="G23" s="101"/>
      <c r="O23" s="72"/>
      <c r="P23" s="73"/>
      <c r="X23" s="57"/>
      <c r="Y23" s="58"/>
    </row>
    <row r="24" spans="1:25" x14ac:dyDescent="0.3">
      <c r="A24" s="62"/>
      <c r="G24" s="101"/>
      <c r="H24" s="88"/>
      <c r="O24" s="72"/>
      <c r="P24" s="73"/>
      <c r="X24" s="57"/>
      <c r="Y24" s="58"/>
    </row>
    <row r="25" spans="1:25" ht="14.5" thickBot="1" x14ac:dyDescent="0.35">
      <c r="A25" s="62"/>
      <c r="B25" s="102"/>
      <c r="C25" s="102"/>
      <c r="G25" s="103"/>
      <c r="H25" s="88"/>
      <c r="J25" s="71"/>
      <c r="K25" s="104"/>
      <c r="N25" s="71"/>
      <c r="O25" s="72"/>
      <c r="P25" s="73"/>
      <c r="X25" s="57"/>
      <c r="Y25" s="58"/>
    </row>
    <row r="26" spans="1:25" ht="14.5" thickBot="1" x14ac:dyDescent="0.35">
      <c r="A26" s="62"/>
      <c r="B26" s="60" t="str">
        <f>"Cuadro 3: Información de ingresos de la JAAS en "&amp;C4</f>
        <v xml:space="preserve">Cuadro 3: Información de ingresos de la JAAS en </v>
      </c>
      <c r="C26" s="105"/>
      <c r="E26" s="60" t="s">
        <v>124</v>
      </c>
      <c r="F26" s="105"/>
      <c r="G26" s="101"/>
      <c r="H26" s="106"/>
      <c r="J26" s="71"/>
      <c r="K26" s="104"/>
      <c r="N26" s="71"/>
      <c r="O26" s="72"/>
      <c r="P26" s="73"/>
      <c r="X26" s="57"/>
      <c r="Y26" s="58"/>
    </row>
    <row r="27" spans="1:25" x14ac:dyDescent="0.3">
      <c r="A27" s="62"/>
      <c r="B27" s="69" t="s">
        <v>138</v>
      </c>
      <c r="C27" s="107"/>
      <c r="E27" s="69" t="s">
        <v>102</v>
      </c>
      <c r="F27" s="144"/>
      <c r="G27" s="101"/>
      <c r="H27" s="88"/>
      <c r="J27" s="71"/>
      <c r="K27" s="104"/>
      <c r="N27" s="71"/>
      <c r="O27" s="72"/>
      <c r="P27" s="73"/>
      <c r="X27" s="57"/>
      <c r="Y27" s="58"/>
    </row>
    <row r="28" spans="1:25" ht="14.5" thickBot="1" x14ac:dyDescent="0.35">
      <c r="A28" s="62"/>
      <c r="B28" s="74" t="s">
        <v>68</v>
      </c>
      <c r="C28" s="108"/>
      <c r="E28" s="145" t="s">
        <v>103</v>
      </c>
      <c r="F28" s="146"/>
      <c r="G28" s="101"/>
      <c r="H28" s="88"/>
      <c r="J28" s="71"/>
      <c r="K28" s="104"/>
      <c r="N28" s="71"/>
      <c r="O28" s="72"/>
      <c r="P28" s="73"/>
      <c r="X28" s="57"/>
      <c r="Y28" s="58"/>
    </row>
    <row r="29" spans="1:25" x14ac:dyDescent="0.3">
      <c r="A29" s="62"/>
      <c r="B29" s="74" t="s">
        <v>71</v>
      </c>
      <c r="C29" s="109"/>
      <c r="G29" s="101"/>
      <c r="H29" s="88"/>
      <c r="J29" s="71"/>
      <c r="K29" s="104"/>
      <c r="N29" s="71"/>
      <c r="O29" s="72"/>
      <c r="P29" s="73"/>
      <c r="X29" s="57"/>
      <c r="Y29" s="58"/>
    </row>
    <row r="30" spans="1:25" ht="14.5" thickBot="1" x14ac:dyDescent="0.35">
      <c r="A30" s="62"/>
      <c r="B30" s="74" t="s">
        <v>72</v>
      </c>
      <c r="C30" s="110"/>
      <c r="G30" s="101"/>
      <c r="H30" s="88"/>
      <c r="J30" s="71"/>
      <c r="K30" s="104"/>
      <c r="N30" s="71"/>
      <c r="O30" s="72"/>
      <c r="P30" s="73"/>
      <c r="X30" s="57"/>
      <c r="Y30" s="58"/>
    </row>
    <row r="31" spans="1:25" ht="14.5" thickBot="1" x14ac:dyDescent="0.35">
      <c r="A31" s="62"/>
      <c r="B31" s="74" t="s">
        <v>73</v>
      </c>
      <c r="C31" s="111"/>
      <c r="E31" s="60" t="s">
        <v>123</v>
      </c>
      <c r="F31" s="105"/>
      <c r="G31" s="112"/>
      <c r="H31" s="88"/>
      <c r="J31" s="71"/>
      <c r="K31" s="104"/>
      <c r="N31" s="71"/>
      <c r="O31" s="72"/>
      <c r="P31" s="73"/>
      <c r="X31" s="57"/>
      <c r="Y31" s="58"/>
    </row>
    <row r="32" spans="1:25" x14ac:dyDescent="0.3">
      <c r="A32" s="62"/>
      <c r="B32" s="74" t="s">
        <v>74</v>
      </c>
      <c r="C32" s="110"/>
      <c r="E32" s="69" t="s">
        <v>116</v>
      </c>
      <c r="F32" s="148"/>
      <c r="G32" s="101"/>
      <c r="H32" s="88"/>
      <c r="J32" s="71"/>
      <c r="K32" s="104"/>
      <c r="N32" s="71"/>
      <c r="O32" s="72"/>
      <c r="P32" s="73"/>
      <c r="X32" s="57"/>
      <c r="Y32" s="58"/>
    </row>
    <row r="33" spans="1:25" ht="14.5" thickBot="1" x14ac:dyDescent="0.35">
      <c r="A33" s="62"/>
      <c r="B33" s="76" t="str">
        <f>"Tarifa mensual: "&amp;C4</f>
        <v xml:space="preserve">Tarifa mensual: </v>
      </c>
      <c r="C33" s="113">
        <f>IF(C28="Tarifa fija",C29,IF(C28="Precio por m3",C30*C31,C32))</f>
        <v>0</v>
      </c>
      <c r="E33" s="145" t="str">
        <f>"Monto en reserva al final del año "&amp;F32</f>
        <v xml:space="preserve">Monto en reserva al final del año </v>
      </c>
      <c r="F33" s="149" t="e">
        <f>HLOOKUP('2- Datos de entrada'!F32,'4-Resumen de ingresos y gastos'!C30:X32,3)</f>
        <v>#DIV/0!</v>
      </c>
      <c r="G33" s="101"/>
      <c r="H33" s="88"/>
      <c r="J33" s="71"/>
      <c r="K33" s="104"/>
      <c r="N33" s="71"/>
      <c r="O33" s="72"/>
      <c r="P33" s="73"/>
      <c r="X33" s="57"/>
      <c r="Y33" s="58"/>
    </row>
    <row r="34" spans="1:25" x14ac:dyDescent="0.3">
      <c r="A34" s="62"/>
      <c r="B34" s="76" t="s">
        <v>43</v>
      </c>
      <c r="C34" s="114"/>
      <c r="G34" s="115"/>
      <c r="H34" s="88"/>
      <c r="J34" s="71"/>
      <c r="K34" s="104"/>
      <c r="N34" s="71"/>
      <c r="O34" s="72"/>
      <c r="P34" s="73"/>
      <c r="X34" s="57"/>
      <c r="Y34" s="58"/>
    </row>
    <row r="35" spans="1:25" x14ac:dyDescent="0.3">
      <c r="A35" s="62"/>
      <c r="B35" s="74" t="str">
        <f>"Costo de conexion nuevo: "&amp;C4</f>
        <v xml:space="preserve">Costo de conexion nuevo: </v>
      </c>
      <c r="C35" s="110"/>
      <c r="G35" s="101"/>
      <c r="H35" s="88"/>
      <c r="J35" s="71"/>
      <c r="K35" s="104"/>
      <c r="N35" s="71"/>
      <c r="O35" s="72"/>
      <c r="P35" s="73"/>
      <c r="X35" s="57"/>
      <c r="Y35" s="58"/>
    </row>
    <row r="36" spans="1:25" x14ac:dyDescent="0.3">
      <c r="A36" s="62"/>
      <c r="B36" s="74" t="s">
        <v>65</v>
      </c>
      <c r="C36" s="116"/>
      <c r="G36" s="101"/>
      <c r="H36" s="88"/>
      <c r="J36" s="71"/>
      <c r="K36" s="104"/>
      <c r="N36" s="71"/>
      <c r="O36" s="72"/>
      <c r="P36" s="73"/>
      <c r="X36" s="57"/>
      <c r="Y36" s="58"/>
    </row>
    <row r="37" spans="1:25" x14ac:dyDescent="0.3">
      <c r="A37" s="62"/>
      <c r="B37" s="74" t="s">
        <v>75</v>
      </c>
      <c r="C37" s="110"/>
      <c r="H37" s="88"/>
      <c r="J37" s="71"/>
      <c r="K37" s="104"/>
      <c r="N37" s="71"/>
      <c r="O37" s="72"/>
      <c r="P37" s="73"/>
      <c r="X37" s="57"/>
      <c r="Y37" s="57"/>
    </row>
    <row r="38" spans="1:25" x14ac:dyDescent="0.3">
      <c r="A38" s="62"/>
      <c r="B38" s="74" t="s">
        <v>76</v>
      </c>
      <c r="C38" s="110"/>
      <c r="G38" s="55"/>
      <c r="H38" s="55"/>
      <c r="I38" s="170"/>
      <c r="J38" s="170"/>
      <c r="K38" s="171"/>
      <c r="L38" s="172"/>
      <c r="M38" s="172"/>
      <c r="N38" s="172"/>
      <c r="O38" s="72"/>
      <c r="P38" s="73"/>
      <c r="X38" s="57"/>
      <c r="Y38" s="57"/>
    </row>
    <row r="39" spans="1:25" x14ac:dyDescent="0.3">
      <c r="A39" s="62"/>
      <c r="B39" s="117" t="s">
        <v>41</v>
      </c>
      <c r="C39" s="110"/>
      <c r="I39" s="173"/>
      <c r="J39" s="173"/>
      <c r="K39" s="173"/>
      <c r="L39" s="173"/>
      <c r="M39" s="173"/>
      <c r="N39" s="174"/>
      <c r="S39" s="57"/>
      <c r="T39" s="57"/>
    </row>
    <row r="40" spans="1:25" x14ac:dyDescent="0.3">
      <c r="A40" s="62"/>
      <c r="B40" s="76" t="s">
        <v>50</v>
      </c>
      <c r="C40" s="114"/>
      <c r="D40" s="118"/>
      <c r="I40" s="173"/>
      <c r="J40" s="173"/>
      <c r="K40" s="173"/>
      <c r="L40" s="173"/>
      <c r="M40" s="173"/>
      <c r="N40" s="174"/>
      <c r="S40" s="57"/>
      <c r="T40" s="57"/>
    </row>
    <row r="41" spans="1:25" x14ac:dyDescent="0.3">
      <c r="A41" s="62"/>
      <c r="B41" s="117" t="s">
        <v>51</v>
      </c>
      <c r="C41" s="110"/>
      <c r="D41" s="118"/>
      <c r="I41" s="173"/>
      <c r="J41" s="173"/>
      <c r="K41" s="173"/>
      <c r="L41" s="173"/>
      <c r="M41" s="173"/>
      <c r="N41" s="174"/>
      <c r="S41" s="57"/>
      <c r="T41" s="57"/>
    </row>
    <row r="42" spans="1:25" x14ac:dyDescent="0.3">
      <c r="A42" s="62"/>
      <c r="B42" s="117" t="s">
        <v>49</v>
      </c>
      <c r="C42" s="110"/>
      <c r="D42" s="118"/>
      <c r="E42" s="55"/>
      <c r="F42" s="55"/>
      <c r="I42" s="173"/>
      <c r="J42" s="173"/>
      <c r="K42" s="173"/>
      <c r="L42" s="173"/>
      <c r="M42" s="173"/>
      <c r="N42" s="174"/>
      <c r="S42" s="57"/>
      <c r="T42" s="57"/>
    </row>
    <row r="43" spans="1:25" x14ac:dyDescent="0.3">
      <c r="A43" s="62"/>
      <c r="B43" s="76" t="s">
        <v>137</v>
      </c>
      <c r="C43" s="114"/>
      <c r="D43" s="118"/>
      <c r="E43" s="55"/>
      <c r="F43" s="55"/>
      <c r="I43" s="173"/>
      <c r="J43" s="173"/>
      <c r="K43" s="173"/>
      <c r="L43" s="173"/>
      <c r="M43" s="173"/>
      <c r="N43" s="174"/>
      <c r="S43" s="57"/>
      <c r="T43" s="57"/>
    </row>
    <row r="44" spans="1:25" ht="14.5" thickBot="1" x14ac:dyDescent="0.35">
      <c r="A44" s="62"/>
      <c r="B44" s="119" t="s">
        <v>139</v>
      </c>
      <c r="C44" s="120"/>
      <c r="D44" s="118"/>
      <c r="E44" s="55"/>
      <c r="F44" s="55"/>
      <c r="I44" s="173"/>
      <c r="J44" s="173"/>
      <c r="K44" s="173"/>
      <c r="L44" s="173"/>
      <c r="M44" s="173"/>
      <c r="N44" s="174"/>
      <c r="S44" s="57"/>
      <c r="T44" s="57"/>
    </row>
    <row r="45" spans="1:25" ht="14.5" thickBot="1" x14ac:dyDescent="0.35">
      <c r="A45" s="121"/>
      <c r="B45" s="55"/>
      <c r="C45" s="55"/>
      <c r="E45" s="90"/>
      <c r="F45" s="90"/>
      <c r="I45" s="173"/>
      <c r="J45" s="173"/>
      <c r="K45" s="173"/>
      <c r="L45" s="173"/>
      <c r="M45" s="173"/>
      <c r="N45" s="174"/>
    </row>
    <row r="46" spans="1:25" s="55" customFormat="1" ht="14.5" thickBot="1" x14ac:dyDescent="0.35">
      <c r="A46" s="122"/>
      <c r="B46" s="123" t="str">
        <f>"Cuadro 4: Información de gastos anuales en operación y mantenimiento en "&amp;$C$4</f>
        <v xml:space="preserve">Cuadro 4: Información de gastos anuales en operación y mantenimiento en </v>
      </c>
      <c r="C46" s="124"/>
      <c r="E46" s="90"/>
      <c r="F46" s="90"/>
      <c r="G46" s="62"/>
      <c r="H46" s="62"/>
      <c r="I46" s="173"/>
      <c r="J46" s="173"/>
      <c r="K46" s="173"/>
      <c r="L46" s="173"/>
      <c r="M46" s="173"/>
      <c r="N46" s="174"/>
    </row>
    <row r="47" spans="1:25" s="55" customFormat="1" x14ac:dyDescent="0.3">
      <c r="A47" s="122"/>
      <c r="B47" s="125" t="s">
        <v>145</v>
      </c>
      <c r="C47" s="107"/>
      <c r="E47" s="126"/>
      <c r="F47" s="127"/>
      <c r="I47" s="173"/>
      <c r="J47" s="173"/>
      <c r="K47" s="173"/>
      <c r="L47" s="173"/>
      <c r="M47" s="173"/>
      <c r="N47" s="174"/>
    </row>
    <row r="48" spans="1:25" s="55" customFormat="1" x14ac:dyDescent="0.3">
      <c r="A48" s="122"/>
      <c r="B48" s="128" t="s">
        <v>96</v>
      </c>
      <c r="C48" s="110"/>
      <c r="E48" s="62"/>
      <c r="F48" s="62"/>
      <c r="G48" s="62"/>
      <c r="I48" s="173"/>
      <c r="J48" s="173"/>
      <c r="K48" s="173"/>
      <c r="L48" s="173"/>
      <c r="M48" s="173"/>
      <c r="N48" s="174"/>
    </row>
    <row r="49" spans="1:24" s="55" customFormat="1" x14ac:dyDescent="0.3">
      <c r="A49" s="122"/>
      <c r="B49" s="128" t="s">
        <v>146</v>
      </c>
      <c r="C49" s="110"/>
      <c r="E49" s="62"/>
      <c r="F49" s="62"/>
      <c r="G49" s="62"/>
      <c r="I49" s="173"/>
      <c r="J49" s="173"/>
      <c r="K49" s="173"/>
      <c r="L49" s="173"/>
      <c r="M49" s="173"/>
      <c r="N49" s="174"/>
    </row>
    <row r="50" spans="1:24" s="90" customFormat="1" x14ac:dyDescent="0.3">
      <c r="A50" s="122"/>
      <c r="B50" s="128" t="s">
        <v>147</v>
      </c>
      <c r="C50" s="110"/>
      <c r="D50" s="55"/>
      <c r="E50" s="62"/>
      <c r="F50" s="62"/>
      <c r="G50" s="62"/>
      <c r="I50" s="173"/>
      <c r="J50" s="174"/>
      <c r="K50" s="175"/>
      <c r="L50" s="173"/>
      <c r="M50" s="173"/>
      <c r="N50" s="174"/>
      <c r="O50" s="55"/>
      <c r="P50" s="55"/>
      <c r="Q50" s="55"/>
      <c r="R50" s="55"/>
      <c r="S50" s="55"/>
      <c r="T50" s="55"/>
      <c r="U50" s="55"/>
      <c r="V50" s="55"/>
      <c r="W50" s="55"/>
      <c r="X50" s="55"/>
    </row>
    <row r="51" spans="1:24" s="90" customFormat="1" x14ac:dyDescent="0.3">
      <c r="A51" s="122"/>
      <c r="B51" s="128" t="s">
        <v>148</v>
      </c>
      <c r="C51" s="110"/>
      <c r="D51" s="55"/>
      <c r="E51" s="62"/>
      <c r="F51" s="62"/>
      <c r="G51" s="62"/>
      <c r="J51" s="55"/>
      <c r="K51" s="55"/>
      <c r="L51" s="55"/>
      <c r="M51" s="55"/>
      <c r="N51" s="55"/>
      <c r="O51" s="55"/>
      <c r="P51" s="55"/>
      <c r="Q51" s="55"/>
      <c r="R51" s="55"/>
      <c r="S51" s="55"/>
      <c r="T51" s="55"/>
      <c r="U51" s="55"/>
      <c r="V51" s="55"/>
      <c r="W51" s="55"/>
      <c r="X51" s="55"/>
    </row>
    <row r="52" spans="1:24" s="90" customFormat="1" x14ac:dyDescent="0.3">
      <c r="A52" s="122"/>
      <c r="B52" s="128" t="s">
        <v>149</v>
      </c>
      <c r="C52" s="110"/>
      <c r="D52" s="55"/>
      <c r="E52" s="62"/>
      <c r="F52" s="62"/>
      <c r="G52" s="62"/>
      <c r="J52" s="55"/>
      <c r="K52" s="55"/>
      <c r="L52" s="55"/>
      <c r="M52" s="55"/>
      <c r="N52" s="55"/>
      <c r="O52" s="55"/>
      <c r="P52" s="55"/>
      <c r="Q52" s="55"/>
      <c r="R52" s="55"/>
      <c r="S52" s="55"/>
      <c r="T52" s="55"/>
      <c r="U52" s="55"/>
      <c r="V52" s="55"/>
      <c r="W52" s="55"/>
      <c r="X52" s="55"/>
    </row>
    <row r="53" spans="1:24" s="90" customFormat="1" x14ac:dyDescent="0.3">
      <c r="A53" s="122"/>
      <c r="B53" s="128" t="s">
        <v>150</v>
      </c>
      <c r="C53" s="110"/>
      <c r="D53" s="55"/>
      <c r="E53" s="55"/>
      <c r="F53" s="55"/>
      <c r="G53" s="62"/>
      <c r="J53" s="55"/>
      <c r="K53" s="55"/>
      <c r="L53" s="55"/>
      <c r="M53" s="55"/>
      <c r="N53" s="55"/>
      <c r="O53" s="55"/>
      <c r="P53" s="55"/>
      <c r="Q53" s="55"/>
      <c r="R53" s="55"/>
      <c r="S53" s="55"/>
      <c r="T53" s="55"/>
      <c r="U53" s="55"/>
      <c r="V53" s="55"/>
      <c r="W53" s="55"/>
      <c r="X53" s="55"/>
    </row>
    <row r="54" spans="1:24" s="55" customFormat="1" x14ac:dyDescent="0.3">
      <c r="A54" s="122"/>
      <c r="B54" s="128" t="s">
        <v>151</v>
      </c>
      <c r="C54" s="110"/>
      <c r="G54" s="62"/>
      <c r="I54" s="90"/>
    </row>
    <row r="55" spans="1:24" s="55" customFormat="1" x14ac:dyDescent="0.3">
      <c r="A55" s="122"/>
      <c r="B55" s="128" t="s">
        <v>152</v>
      </c>
      <c r="C55" s="110"/>
      <c r="E55" s="90"/>
      <c r="F55" s="90"/>
      <c r="G55" s="62"/>
    </row>
    <row r="56" spans="1:24" s="55" customFormat="1" x14ac:dyDescent="0.3">
      <c r="A56" s="122"/>
      <c r="B56" s="128" t="s">
        <v>152</v>
      </c>
      <c r="C56" s="110"/>
      <c r="E56" s="90"/>
      <c r="F56" s="90"/>
      <c r="G56" s="62"/>
    </row>
    <row r="57" spans="1:24" s="55" customFormat="1" x14ac:dyDescent="0.3">
      <c r="A57" s="122"/>
      <c r="B57" s="128" t="s">
        <v>152</v>
      </c>
      <c r="C57" s="110"/>
      <c r="E57" s="90"/>
      <c r="F57" s="90"/>
      <c r="G57" s="62"/>
    </row>
    <row r="58" spans="1:24" s="55" customFormat="1" x14ac:dyDescent="0.3">
      <c r="A58" s="122"/>
      <c r="B58" s="128" t="s">
        <v>97</v>
      </c>
      <c r="C58" s="110"/>
      <c r="E58" s="90"/>
      <c r="F58" s="90"/>
      <c r="G58" s="62"/>
    </row>
    <row r="59" spans="1:24" s="55" customFormat="1" x14ac:dyDescent="0.3">
      <c r="A59" s="122"/>
      <c r="B59" s="128" t="s">
        <v>97</v>
      </c>
      <c r="C59" s="110"/>
      <c r="E59" s="90"/>
      <c r="F59" s="90"/>
      <c r="G59" s="62"/>
    </row>
    <row r="60" spans="1:24" s="55" customFormat="1" x14ac:dyDescent="0.3">
      <c r="A60" s="122"/>
      <c r="B60" s="128" t="s">
        <v>97</v>
      </c>
      <c r="C60" s="110"/>
      <c r="E60" s="90"/>
      <c r="F60" s="90"/>
      <c r="G60" s="62"/>
    </row>
    <row r="61" spans="1:24" s="55" customFormat="1" x14ac:dyDescent="0.3">
      <c r="A61" s="122"/>
      <c r="B61" s="128" t="s">
        <v>97</v>
      </c>
      <c r="C61" s="110"/>
      <c r="E61" s="90"/>
      <c r="F61" s="90"/>
      <c r="G61" s="62"/>
    </row>
    <row r="62" spans="1:24" s="55" customFormat="1" x14ac:dyDescent="0.3">
      <c r="A62" s="122"/>
      <c r="B62" s="128" t="s">
        <v>97</v>
      </c>
      <c r="C62" s="110"/>
      <c r="E62" s="62"/>
      <c r="F62" s="62"/>
      <c r="G62" s="62"/>
    </row>
    <row r="63" spans="1:24" s="90" customFormat="1" ht="14.5" thickBot="1" x14ac:dyDescent="0.35">
      <c r="A63" s="122"/>
      <c r="B63" s="129" t="s">
        <v>97</v>
      </c>
      <c r="C63" s="120"/>
      <c r="D63" s="55"/>
      <c r="E63" s="55"/>
      <c r="F63" s="55"/>
      <c r="G63" s="55"/>
      <c r="I63" s="55"/>
      <c r="J63" s="55"/>
      <c r="K63" s="55"/>
      <c r="L63" s="55"/>
      <c r="M63" s="55"/>
      <c r="N63" s="55"/>
      <c r="O63" s="55"/>
      <c r="P63" s="55"/>
      <c r="Q63" s="55"/>
      <c r="R63" s="55"/>
      <c r="S63" s="55"/>
      <c r="T63" s="55"/>
      <c r="U63" s="55"/>
      <c r="V63" s="55"/>
      <c r="W63" s="55"/>
      <c r="X63" s="55"/>
    </row>
    <row r="64" spans="1:24" s="55" customFormat="1" x14ac:dyDescent="0.3">
      <c r="A64" s="122"/>
      <c r="B64" s="130"/>
      <c r="C64" s="131">
        <f>SUM(C47:C63)</f>
        <v>0</v>
      </c>
      <c r="I64" s="90"/>
    </row>
    <row r="65" spans="1:24" s="55" customFormat="1" x14ac:dyDescent="0.3">
      <c r="A65" s="122"/>
      <c r="B65" s="130"/>
      <c r="C65" s="132"/>
    </row>
    <row r="66" spans="1:24" s="55" customFormat="1" x14ac:dyDescent="0.3">
      <c r="A66" s="122"/>
      <c r="B66" s="130"/>
      <c r="C66" s="130"/>
    </row>
    <row r="67" spans="1:24" s="130" customFormat="1" x14ac:dyDescent="0.3">
      <c r="A67" s="122"/>
      <c r="D67" s="55"/>
      <c r="E67" s="90"/>
      <c r="F67" s="90"/>
      <c r="G67" s="90"/>
      <c r="I67" s="55"/>
      <c r="J67" s="55"/>
      <c r="K67" s="55"/>
      <c r="L67" s="55"/>
      <c r="M67" s="55"/>
      <c r="N67" s="55"/>
      <c r="O67" s="55"/>
      <c r="P67" s="55"/>
      <c r="Q67" s="55"/>
      <c r="R67" s="55"/>
      <c r="S67" s="55"/>
      <c r="T67" s="55"/>
      <c r="U67" s="55"/>
      <c r="V67" s="55"/>
      <c r="W67" s="55"/>
      <c r="X67" s="55"/>
    </row>
    <row r="68" spans="1:24" s="130" customFormat="1" x14ac:dyDescent="0.3">
      <c r="A68" s="122"/>
      <c r="B68" s="133"/>
      <c r="C68" s="133"/>
      <c r="D68" s="55"/>
      <c r="E68" s="90"/>
      <c r="F68" s="90"/>
      <c r="G68" s="90"/>
      <c r="J68" s="55"/>
      <c r="K68" s="55"/>
      <c r="L68" s="55"/>
      <c r="M68" s="55"/>
      <c r="N68" s="55"/>
      <c r="O68" s="55"/>
      <c r="P68" s="55"/>
      <c r="Q68" s="55"/>
      <c r="R68" s="55"/>
      <c r="S68" s="55"/>
      <c r="T68" s="55"/>
      <c r="U68" s="55"/>
      <c r="V68" s="55"/>
      <c r="W68" s="55"/>
      <c r="X68" s="55"/>
    </row>
    <row r="69" spans="1:24" s="130" customFormat="1" x14ac:dyDescent="0.3">
      <c r="A69" s="122"/>
      <c r="B69" s="133"/>
      <c r="C69" s="133"/>
      <c r="D69" s="55"/>
      <c r="E69" s="90"/>
      <c r="F69" s="90"/>
      <c r="G69" s="90"/>
      <c r="J69" s="55"/>
      <c r="K69" s="55"/>
      <c r="L69" s="55"/>
      <c r="M69" s="55"/>
      <c r="N69" s="55"/>
      <c r="O69" s="55"/>
      <c r="P69" s="55"/>
      <c r="Q69" s="55"/>
      <c r="R69" s="55"/>
      <c r="S69" s="55"/>
      <c r="T69" s="55"/>
      <c r="U69" s="55"/>
      <c r="V69" s="55"/>
      <c r="W69" s="55"/>
      <c r="X69" s="55"/>
    </row>
    <row r="70" spans="1:24" s="130" customFormat="1" x14ac:dyDescent="0.3">
      <c r="A70" s="122"/>
      <c r="B70" s="62"/>
      <c r="C70" s="62"/>
      <c r="D70" s="55"/>
      <c r="E70" s="90"/>
      <c r="F70" s="90"/>
      <c r="G70" s="90"/>
      <c r="J70" s="55"/>
      <c r="K70" s="55"/>
      <c r="L70" s="55"/>
      <c r="M70" s="55"/>
      <c r="N70" s="55"/>
      <c r="O70" s="55"/>
      <c r="P70" s="55"/>
      <c r="Q70" s="55"/>
      <c r="R70" s="55"/>
      <c r="S70" s="55"/>
      <c r="T70" s="55"/>
      <c r="U70" s="55"/>
      <c r="V70" s="55"/>
      <c r="W70" s="55"/>
      <c r="X70" s="55"/>
    </row>
    <row r="71" spans="1:24" s="133" customFormat="1" x14ac:dyDescent="0.3">
      <c r="A71" s="122"/>
      <c r="B71" s="62"/>
      <c r="C71" s="134"/>
      <c r="D71" s="62"/>
      <c r="E71" s="55"/>
      <c r="F71" s="55"/>
      <c r="G71" s="55"/>
      <c r="I71" s="130"/>
      <c r="J71" s="55"/>
      <c r="K71" s="55"/>
      <c r="L71" s="55"/>
      <c r="M71" s="55"/>
      <c r="N71" s="55"/>
      <c r="O71" s="62"/>
      <c r="P71" s="62"/>
      <c r="Q71" s="62"/>
      <c r="R71" s="62"/>
      <c r="S71" s="62"/>
      <c r="T71" s="62"/>
      <c r="U71" s="62"/>
      <c r="V71" s="62"/>
      <c r="W71" s="62"/>
      <c r="X71" s="62"/>
    </row>
    <row r="72" spans="1:24" s="133" customFormat="1" x14ac:dyDescent="0.3">
      <c r="A72" s="122"/>
      <c r="B72" s="62"/>
      <c r="C72" s="62"/>
      <c r="D72" s="62"/>
      <c r="E72" s="55"/>
      <c r="F72" s="55"/>
      <c r="G72" s="55"/>
      <c r="J72" s="62"/>
      <c r="K72" s="62"/>
      <c r="L72" s="62"/>
      <c r="M72" s="62"/>
      <c r="N72" s="62"/>
      <c r="O72" s="62"/>
      <c r="P72" s="62"/>
      <c r="Q72" s="62"/>
      <c r="R72" s="62"/>
      <c r="S72" s="62"/>
      <c r="T72" s="62"/>
      <c r="U72" s="62"/>
      <c r="V72" s="62"/>
      <c r="W72" s="62"/>
      <c r="X72" s="62"/>
    </row>
    <row r="73" spans="1:24" x14ac:dyDescent="0.3">
      <c r="A73" s="122"/>
      <c r="C73" s="62"/>
      <c r="E73" s="55"/>
      <c r="F73" s="55"/>
      <c r="G73" s="55"/>
      <c r="I73" s="133"/>
    </row>
    <row r="74" spans="1:24" x14ac:dyDescent="0.3">
      <c r="A74" s="122"/>
      <c r="C74" s="62"/>
      <c r="E74" s="90"/>
      <c r="F74" s="90"/>
      <c r="G74" s="90"/>
    </row>
    <row r="75" spans="1:24" x14ac:dyDescent="0.3">
      <c r="A75" s="122"/>
      <c r="B75" s="135"/>
      <c r="C75" s="135"/>
      <c r="E75" s="55"/>
      <c r="F75" s="55"/>
      <c r="G75" s="55"/>
    </row>
    <row r="76" spans="1:24" x14ac:dyDescent="0.3">
      <c r="A76" s="122"/>
      <c r="B76" s="55"/>
      <c r="C76" s="55"/>
      <c r="E76" s="55"/>
      <c r="F76" s="55"/>
      <c r="G76" s="55"/>
    </row>
    <row r="77" spans="1:24" x14ac:dyDescent="0.3">
      <c r="A77" s="122"/>
      <c r="B77" s="55"/>
      <c r="C77" s="55"/>
      <c r="E77" s="55"/>
      <c r="F77" s="55"/>
      <c r="G77" s="55"/>
    </row>
    <row r="78" spans="1:24" s="135" customFormat="1" x14ac:dyDescent="0.3">
      <c r="A78" s="122"/>
      <c r="B78" s="55"/>
      <c r="C78" s="55"/>
      <c r="E78" s="130"/>
      <c r="F78" s="130"/>
      <c r="G78" s="130"/>
      <c r="I78" s="62"/>
      <c r="J78" s="62"/>
      <c r="K78" s="62"/>
      <c r="L78" s="62"/>
      <c r="M78" s="62"/>
      <c r="N78" s="62"/>
    </row>
    <row r="79" spans="1:24" s="55" customFormat="1" x14ac:dyDescent="0.3">
      <c r="A79" s="122"/>
      <c r="E79" s="130"/>
      <c r="F79" s="130"/>
      <c r="G79" s="130"/>
      <c r="I79" s="135"/>
      <c r="J79" s="135"/>
      <c r="K79" s="135"/>
      <c r="L79" s="135"/>
      <c r="M79" s="135"/>
      <c r="N79" s="135"/>
    </row>
    <row r="80" spans="1:24" s="55" customFormat="1" x14ac:dyDescent="0.3">
      <c r="A80" s="122"/>
      <c r="E80" s="130"/>
      <c r="F80" s="130"/>
      <c r="G80" s="130"/>
    </row>
    <row r="81" spans="1:14" s="55" customFormat="1" x14ac:dyDescent="0.3">
      <c r="A81" s="122"/>
      <c r="E81" s="130"/>
      <c r="F81" s="130"/>
      <c r="G81" s="130"/>
    </row>
    <row r="82" spans="1:14" s="55" customFormat="1" x14ac:dyDescent="0.3">
      <c r="A82" s="122"/>
      <c r="E82" s="133"/>
      <c r="F82" s="133"/>
      <c r="G82" s="133"/>
    </row>
    <row r="83" spans="1:14" s="55" customFormat="1" x14ac:dyDescent="0.3">
      <c r="A83" s="122"/>
      <c r="E83" s="133"/>
      <c r="F83" s="133"/>
      <c r="G83" s="133"/>
    </row>
    <row r="84" spans="1:14" s="55" customFormat="1" x14ac:dyDescent="0.3">
      <c r="A84" s="122"/>
      <c r="E84" s="62"/>
      <c r="F84" s="62"/>
      <c r="G84" s="62"/>
    </row>
    <row r="85" spans="1:14" s="55" customFormat="1" x14ac:dyDescent="0.3">
      <c r="A85" s="122"/>
      <c r="B85" s="62"/>
      <c r="C85" s="62"/>
      <c r="E85" s="62"/>
      <c r="F85" s="62"/>
      <c r="G85" s="62"/>
    </row>
    <row r="86" spans="1:14" s="55" customFormat="1" x14ac:dyDescent="0.3">
      <c r="A86" s="122"/>
      <c r="B86" s="62"/>
      <c r="C86" s="62"/>
      <c r="E86" s="62"/>
      <c r="F86" s="62"/>
      <c r="G86" s="62"/>
    </row>
    <row r="87" spans="1:14" s="55" customFormat="1" x14ac:dyDescent="0.3">
      <c r="A87" s="122"/>
      <c r="B87" s="62"/>
      <c r="C87" s="62"/>
      <c r="E87" s="62"/>
      <c r="F87" s="62"/>
      <c r="G87" s="62"/>
    </row>
    <row r="88" spans="1:14" x14ac:dyDescent="0.3">
      <c r="A88" s="122"/>
      <c r="C88" s="62"/>
      <c r="I88" s="55"/>
      <c r="J88" s="55"/>
      <c r="K88" s="55"/>
      <c r="L88" s="55"/>
      <c r="M88" s="55"/>
      <c r="N88" s="55"/>
    </row>
    <row r="89" spans="1:14" x14ac:dyDescent="0.3">
      <c r="A89" s="122"/>
      <c r="C89" s="62"/>
      <c r="E89" s="135"/>
      <c r="F89" s="135"/>
      <c r="G89" s="135"/>
    </row>
    <row r="90" spans="1:14" x14ac:dyDescent="0.3">
      <c r="A90" s="122"/>
      <c r="C90" s="62"/>
      <c r="E90" s="55"/>
      <c r="F90" s="55"/>
      <c r="G90" s="55"/>
    </row>
    <row r="91" spans="1:14" x14ac:dyDescent="0.3">
      <c r="A91" s="122"/>
      <c r="B91" s="135"/>
      <c r="C91" s="135"/>
      <c r="E91" s="55"/>
      <c r="F91" s="55"/>
      <c r="G91" s="55"/>
    </row>
    <row r="92" spans="1:14" x14ac:dyDescent="0.3">
      <c r="A92" s="122"/>
      <c r="B92" s="55"/>
      <c r="C92" s="55"/>
      <c r="E92" s="55"/>
      <c r="F92" s="55"/>
      <c r="G92" s="55"/>
    </row>
    <row r="93" spans="1:14" x14ac:dyDescent="0.3">
      <c r="A93" s="122"/>
      <c r="B93" s="55"/>
      <c r="C93" s="55"/>
      <c r="E93" s="55"/>
      <c r="F93" s="55"/>
      <c r="G93" s="55"/>
    </row>
    <row r="94" spans="1:14" s="135" customFormat="1" x14ac:dyDescent="0.3">
      <c r="A94" s="122"/>
      <c r="B94" s="55"/>
      <c r="C94" s="55"/>
      <c r="E94" s="55"/>
      <c r="F94" s="55"/>
      <c r="G94" s="55"/>
      <c r="I94" s="62"/>
      <c r="J94" s="62"/>
      <c r="K94" s="62"/>
      <c r="L94" s="62"/>
      <c r="M94" s="62"/>
      <c r="N94" s="62"/>
    </row>
    <row r="95" spans="1:14" s="55" customFormat="1" x14ac:dyDescent="0.3">
      <c r="A95" s="122"/>
      <c r="I95" s="135"/>
      <c r="J95" s="135"/>
      <c r="K95" s="135"/>
      <c r="L95" s="135"/>
      <c r="M95" s="135"/>
      <c r="N95" s="135"/>
    </row>
    <row r="96" spans="1:14" s="55" customFormat="1" x14ac:dyDescent="0.3">
      <c r="A96" s="122"/>
      <c r="B96" s="135"/>
      <c r="C96" s="135"/>
    </row>
    <row r="97" spans="1:25" s="55" customFormat="1" x14ac:dyDescent="0.3">
      <c r="A97" s="122"/>
    </row>
    <row r="98" spans="1:25" s="55" customFormat="1" x14ac:dyDescent="0.3">
      <c r="A98" s="122"/>
    </row>
    <row r="99" spans="1:25" s="135" customFormat="1" x14ac:dyDescent="0.3">
      <c r="A99" s="122"/>
      <c r="B99" s="62"/>
      <c r="C99" s="133"/>
      <c r="E99" s="62"/>
      <c r="F99" s="62"/>
      <c r="G99" s="62"/>
      <c r="I99" s="55"/>
      <c r="J99" s="55"/>
      <c r="K99" s="55"/>
      <c r="L99" s="55"/>
      <c r="M99" s="55"/>
      <c r="N99" s="55"/>
    </row>
    <row r="100" spans="1:25" s="55" customFormat="1" x14ac:dyDescent="0.3">
      <c r="A100" s="53"/>
      <c r="B100" s="62"/>
      <c r="C100" s="68"/>
      <c r="E100" s="62"/>
      <c r="F100" s="62"/>
      <c r="G100" s="62"/>
      <c r="I100" s="135"/>
      <c r="J100" s="135"/>
      <c r="K100" s="135"/>
      <c r="L100" s="135"/>
      <c r="M100" s="135"/>
      <c r="N100" s="135"/>
    </row>
    <row r="101" spans="1:25" s="55" customFormat="1" x14ac:dyDescent="0.3">
      <c r="A101" s="53"/>
      <c r="B101" s="62"/>
      <c r="C101" s="68"/>
      <c r="E101" s="62"/>
      <c r="F101" s="62"/>
      <c r="G101" s="62"/>
    </row>
    <row r="102" spans="1:25" s="55" customFormat="1" x14ac:dyDescent="0.3">
      <c r="A102" s="53"/>
      <c r="B102" s="62"/>
      <c r="C102" s="68"/>
      <c r="D102" s="62"/>
      <c r="E102" s="62"/>
      <c r="F102" s="62"/>
      <c r="G102" s="62"/>
      <c r="H102" s="62"/>
      <c r="O102" s="62"/>
      <c r="P102" s="62"/>
      <c r="Q102" s="62"/>
      <c r="R102" s="62"/>
      <c r="S102" s="62"/>
      <c r="T102" s="62"/>
      <c r="U102" s="62"/>
      <c r="V102" s="62"/>
      <c r="W102" s="62"/>
      <c r="X102" s="62"/>
      <c r="Y102" s="62"/>
    </row>
    <row r="103" spans="1:25" x14ac:dyDescent="0.3">
      <c r="L103" s="62" t="e">
        <f>'4-Resumen de ingresos y gastos'!J5-'4-Resumen de ingresos y gastos'!I5</f>
        <v>#DIV/0!</v>
      </c>
      <c r="N103" s="55"/>
    </row>
    <row r="105" spans="1:25" x14ac:dyDescent="0.3">
      <c r="E105" s="135"/>
      <c r="F105" s="135"/>
      <c r="G105" s="135"/>
    </row>
    <row r="106" spans="1:25" x14ac:dyDescent="0.3">
      <c r="E106" s="55"/>
      <c r="F106" s="55"/>
      <c r="G106" s="55"/>
    </row>
    <row r="107" spans="1:25" x14ac:dyDescent="0.3">
      <c r="E107" s="55"/>
      <c r="F107" s="55"/>
      <c r="G107" s="55"/>
    </row>
    <row r="108" spans="1:25" x14ac:dyDescent="0.3">
      <c r="E108" s="55"/>
      <c r="F108" s="55"/>
      <c r="G108" s="55"/>
    </row>
    <row r="109" spans="1:25" x14ac:dyDescent="0.3">
      <c r="E109" s="55"/>
      <c r="F109" s="55"/>
      <c r="G109" s="55"/>
    </row>
    <row r="110" spans="1:25" x14ac:dyDescent="0.3">
      <c r="E110" s="135"/>
      <c r="F110" s="135"/>
      <c r="G110" s="135"/>
    </row>
    <row r="111" spans="1:25" x14ac:dyDescent="0.3">
      <c r="E111" s="55"/>
      <c r="F111" s="55"/>
      <c r="G111" s="55"/>
    </row>
    <row r="112" spans="1:25" x14ac:dyDescent="0.3">
      <c r="E112" s="55"/>
      <c r="F112" s="55"/>
      <c r="G112" s="55"/>
    </row>
    <row r="113" spans="5:7" x14ac:dyDescent="0.3">
      <c r="E113" s="133"/>
      <c r="F113" s="133"/>
      <c r="G113" s="133"/>
    </row>
  </sheetData>
  <protectedRanges>
    <protectedRange password="C432" sqref="E47:F47 B47:B63" name="Gastos Ordenarias Anuales"/>
    <protectedRange password="C432" sqref="C47:C63" name="Gastos Ordenarias Anuales_1"/>
  </protectedRanges>
  <mergeCells count="10">
    <mergeCell ref="B1:G1"/>
    <mergeCell ref="I38:N38"/>
    <mergeCell ref="B3:C3"/>
    <mergeCell ref="E26:F26"/>
    <mergeCell ref="B46:C46"/>
    <mergeCell ref="B7:C7"/>
    <mergeCell ref="B26:C26"/>
    <mergeCell ref="E31:F31"/>
    <mergeCell ref="E7:G7"/>
    <mergeCell ref="I8:N8"/>
  </mergeCells>
  <conditionalFormatting sqref="D22">
    <cfRule type="cellIs" dxfId="0" priority="9" operator="greaterThan">
      <formula>#REF!</formula>
    </cfRule>
  </conditionalFormatting>
  <dataValidations count="1">
    <dataValidation type="list" allowBlank="1" showInputMessage="1" showErrorMessage="1" sqref="C28" xr:uid="{00000000-0002-0000-0100-000000000000}">
      <formula1>$P$17:$P$19</formula1>
    </dataValidation>
  </dataValidations>
  <pageMargins left="0.19" right="0.15" top="0.75" bottom="0.75" header="0.3" footer="0.3"/>
  <pageSetup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72"/>
  <sheetViews>
    <sheetView showGridLines="0" zoomScale="80" zoomScaleNormal="80" zoomScaleSheetLayoutView="70" workbookViewId="0">
      <selection activeCell="P37" sqref="P37"/>
    </sheetView>
  </sheetViews>
  <sheetFormatPr defaultColWidth="9" defaultRowHeight="14" x14ac:dyDescent="0.3"/>
  <cols>
    <col min="1" max="1" width="3.5" style="1" customWidth="1"/>
    <col min="2" max="2" width="35.4140625" style="12" customWidth="1"/>
    <col min="3" max="3" width="12.5" style="1" customWidth="1"/>
    <col min="4" max="4" width="12" style="1" customWidth="1"/>
    <col min="5" max="5" width="12.4140625" style="1" customWidth="1"/>
    <col min="6" max="6" width="15.33203125" style="1" customWidth="1"/>
    <col min="7" max="7" width="15.83203125" style="2" customWidth="1"/>
    <col min="8" max="8" width="18.5" style="1" customWidth="1"/>
    <col min="9" max="9" width="19.4140625" style="1" customWidth="1"/>
    <col min="10" max="10" width="16.33203125" style="1" customWidth="1"/>
    <col min="11" max="11" width="16.5" style="1" customWidth="1"/>
    <col min="12" max="13" width="15.33203125" style="1" customWidth="1"/>
    <col min="14" max="14" width="21.4140625" style="1" customWidth="1"/>
    <col min="15" max="15" width="16.9140625" style="1" customWidth="1"/>
    <col min="16" max="16" width="15.33203125" style="1" customWidth="1"/>
    <col min="17" max="17" width="17.4140625" style="1" customWidth="1"/>
    <col min="18" max="18" width="15.33203125" style="1" customWidth="1"/>
    <col min="19" max="19" width="19.4140625" style="1" customWidth="1"/>
    <col min="20" max="20" width="15.33203125" style="1" customWidth="1"/>
    <col min="21" max="21" width="16.83203125" style="1" customWidth="1"/>
    <col min="22" max="22" width="21.83203125" style="1" customWidth="1"/>
    <col min="23" max="25" width="15.33203125" style="1" customWidth="1"/>
    <col min="26" max="26" width="18.83203125" style="1" customWidth="1"/>
    <col min="27" max="28" width="15.33203125" style="1" customWidth="1"/>
    <col min="29" max="29" width="17.83203125" style="1" customWidth="1"/>
    <col min="30" max="30" width="15.33203125" style="1" customWidth="1"/>
    <col min="31" max="16384" width="9" style="1"/>
  </cols>
  <sheetData>
    <row r="1" spans="1:29" ht="21.5" thickBot="1" x14ac:dyDescent="0.45">
      <c r="B1" s="176" t="s">
        <v>154</v>
      </c>
    </row>
    <row r="2" spans="1:29" s="55" customFormat="1" x14ac:dyDescent="0.3">
      <c r="B2" s="177" t="s">
        <v>155</v>
      </c>
      <c r="F2" s="178" t="s">
        <v>45</v>
      </c>
      <c r="G2" s="179"/>
      <c r="H2" s="180"/>
      <c r="I2" s="181">
        <f>'2- Datos de entrada'!$F$8</f>
        <v>0</v>
      </c>
    </row>
    <row r="3" spans="1:29" s="55" customFormat="1" ht="14.5" thickBot="1" x14ac:dyDescent="0.35">
      <c r="B3" s="182"/>
      <c r="F3" s="183" t="s">
        <v>15</v>
      </c>
      <c r="G3" s="184"/>
      <c r="H3" s="185"/>
      <c r="I3" s="186">
        <f>'2- Datos de entrada'!$C$4</f>
        <v>0</v>
      </c>
    </row>
    <row r="4" spans="1:29" s="55" customFormat="1" x14ac:dyDescent="0.3">
      <c r="B4" s="182"/>
      <c r="G4" s="53"/>
      <c r="H4" s="53"/>
      <c r="I4" s="53"/>
      <c r="J4" s="53"/>
      <c r="K4" s="53"/>
      <c r="L4" s="53"/>
      <c r="M4" s="53"/>
      <c r="N4" s="53"/>
      <c r="O4" s="53"/>
      <c r="P4" s="53"/>
      <c r="Q4" s="53"/>
      <c r="R4" s="53"/>
    </row>
    <row r="5" spans="1:29" s="55" customFormat="1" x14ac:dyDescent="0.3">
      <c r="B5" s="177" t="s">
        <v>47</v>
      </c>
      <c r="G5" s="53"/>
      <c r="H5" s="53"/>
      <c r="I5" s="53"/>
      <c r="J5" s="53"/>
      <c r="K5" s="53"/>
      <c r="L5" s="53"/>
      <c r="M5" s="53"/>
      <c r="N5" s="53"/>
      <c r="O5" s="53"/>
      <c r="P5" s="53"/>
      <c r="Q5" s="53"/>
    </row>
    <row r="6" spans="1:29" s="11" customFormat="1" x14ac:dyDescent="0.3">
      <c r="A6" s="15"/>
      <c r="B6" s="13"/>
      <c r="C6" s="48"/>
      <c r="D6" s="47"/>
      <c r="E6" s="47"/>
      <c r="F6" s="47"/>
      <c r="G6" s="47"/>
      <c r="H6" s="47">
        <f>'2- Datos de entrada'!C4</f>
        <v>0</v>
      </c>
      <c r="I6" s="47">
        <f>H6+1</f>
        <v>1</v>
      </c>
      <c r="J6" s="47">
        <f t="shared" ref="J6:AC7" si="0">I6+1</f>
        <v>2</v>
      </c>
      <c r="K6" s="47">
        <f t="shared" si="0"/>
        <v>3</v>
      </c>
      <c r="L6" s="47">
        <f t="shared" si="0"/>
        <v>4</v>
      </c>
      <c r="M6" s="47">
        <f t="shared" si="0"/>
        <v>5</v>
      </c>
      <c r="N6" s="47">
        <f t="shared" si="0"/>
        <v>6</v>
      </c>
      <c r="O6" s="47">
        <f t="shared" si="0"/>
        <v>7</v>
      </c>
      <c r="P6" s="47">
        <f t="shared" si="0"/>
        <v>8</v>
      </c>
      <c r="Q6" s="47">
        <f t="shared" si="0"/>
        <v>9</v>
      </c>
      <c r="R6" s="47">
        <f t="shared" si="0"/>
        <v>10</v>
      </c>
      <c r="S6" s="47">
        <f t="shared" si="0"/>
        <v>11</v>
      </c>
      <c r="T6" s="47">
        <f t="shared" si="0"/>
        <v>12</v>
      </c>
      <c r="U6" s="47">
        <f t="shared" si="0"/>
        <v>13</v>
      </c>
      <c r="V6" s="47">
        <f t="shared" si="0"/>
        <v>14</v>
      </c>
      <c r="W6" s="47">
        <f t="shared" si="0"/>
        <v>15</v>
      </c>
      <c r="X6" s="47">
        <f t="shared" si="0"/>
        <v>16</v>
      </c>
      <c r="Y6" s="47">
        <f t="shared" si="0"/>
        <v>17</v>
      </c>
      <c r="Z6" s="47">
        <f t="shared" si="0"/>
        <v>18</v>
      </c>
      <c r="AA6" s="47">
        <f t="shared" si="0"/>
        <v>19</v>
      </c>
      <c r="AB6" s="47">
        <f t="shared" si="0"/>
        <v>20</v>
      </c>
      <c r="AC6" s="47">
        <f t="shared" si="0"/>
        <v>21</v>
      </c>
    </row>
    <row r="7" spans="1:29" s="11" customFormat="1" x14ac:dyDescent="0.3">
      <c r="A7" s="15"/>
      <c r="B7" s="13"/>
      <c r="C7" s="48"/>
      <c r="D7" s="47"/>
      <c r="E7" s="47"/>
      <c r="F7" s="47"/>
      <c r="G7" s="47"/>
      <c r="H7" s="10">
        <f>H6-'2- Datos de entrada'!$F$8</f>
        <v>0</v>
      </c>
      <c r="I7" s="10">
        <f>H7+1</f>
        <v>1</v>
      </c>
      <c r="J7" s="10">
        <f t="shared" si="0"/>
        <v>2</v>
      </c>
      <c r="K7" s="10">
        <f t="shared" si="0"/>
        <v>3</v>
      </c>
      <c r="L7" s="10">
        <f t="shared" si="0"/>
        <v>4</v>
      </c>
      <c r="M7" s="10">
        <f t="shared" si="0"/>
        <v>5</v>
      </c>
      <c r="N7" s="10">
        <f t="shared" si="0"/>
        <v>6</v>
      </c>
      <c r="O7" s="10">
        <f t="shared" si="0"/>
        <v>7</v>
      </c>
      <c r="P7" s="10">
        <f t="shared" si="0"/>
        <v>8</v>
      </c>
      <c r="Q7" s="10">
        <f t="shared" si="0"/>
        <v>9</v>
      </c>
      <c r="R7" s="10">
        <f t="shared" si="0"/>
        <v>10</v>
      </c>
      <c r="S7" s="10">
        <f t="shared" si="0"/>
        <v>11</v>
      </c>
      <c r="T7" s="10">
        <f t="shared" si="0"/>
        <v>12</v>
      </c>
      <c r="U7" s="10">
        <f t="shared" si="0"/>
        <v>13</v>
      </c>
      <c r="V7" s="10">
        <f t="shared" si="0"/>
        <v>14</v>
      </c>
      <c r="W7" s="10">
        <f t="shared" si="0"/>
        <v>15</v>
      </c>
      <c r="X7" s="10">
        <f t="shared" si="0"/>
        <v>16</v>
      </c>
      <c r="Y7" s="10">
        <f t="shared" si="0"/>
        <v>17</v>
      </c>
      <c r="Z7" s="10">
        <f t="shared" si="0"/>
        <v>18</v>
      </c>
      <c r="AA7" s="10">
        <f t="shared" si="0"/>
        <v>19</v>
      </c>
      <c r="AB7" s="10">
        <f t="shared" si="0"/>
        <v>20</v>
      </c>
      <c r="AC7" s="10">
        <f t="shared" si="0"/>
        <v>21</v>
      </c>
    </row>
    <row r="8" spans="1:29" s="55" customFormat="1" x14ac:dyDescent="0.3">
      <c r="B8" s="177" t="s">
        <v>104</v>
      </c>
    </row>
    <row r="9" spans="1:29" s="55" customFormat="1" x14ac:dyDescent="0.3">
      <c r="B9" s="126" t="str">
        <f>'2- Datos de entrada'!B47</f>
        <v>Personal(Fontanero,Perito Mercantil, Abogado)</v>
      </c>
      <c r="C9" s="90"/>
      <c r="D9" s="90"/>
      <c r="E9" s="90"/>
      <c r="F9" s="90"/>
      <c r="G9" s="90"/>
      <c r="H9" s="187">
        <f>'2- Datos de entrada'!C47</f>
        <v>0</v>
      </c>
      <c r="I9" s="188">
        <f>'3-Proyección de gastos'!H9*(1+'2- Datos de entrada'!$C$5)</f>
        <v>0</v>
      </c>
      <c r="J9" s="188">
        <f>I9*(1+'2- Datos de entrada'!$C$5)</f>
        <v>0</v>
      </c>
      <c r="K9" s="188">
        <f>J9*(1+'2- Datos de entrada'!$C$5)</f>
        <v>0</v>
      </c>
      <c r="L9" s="188">
        <f>K9*(1+'2- Datos de entrada'!$C$5)</f>
        <v>0</v>
      </c>
      <c r="M9" s="188">
        <f>L9*(1+'2- Datos de entrada'!$C$5)</f>
        <v>0</v>
      </c>
      <c r="N9" s="188">
        <f>M9*(1+'2- Datos de entrada'!$C$5)</f>
        <v>0</v>
      </c>
      <c r="O9" s="188">
        <f>N9*(1+'2- Datos de entrada'!$C$5)</f>
        <v>0</v>
      </c>
      <c r="P9" s="188">
        <f>O9*(1+'2- Datos de entrada'!$C$5)</f>
        <v>0</v>
      </c>
      <c r="Q9" s="188">
        <f>P9*(1+'2- Datos de entrada'!$C$5)</f>
        <v>0</v>
      </c>
      <c r="R9" s="188">
        <f>Q9*(1+'2- Datos de entrada'!$C$5)</f>
        <v>0</v>
      </c>
      <c r="S9" s="188">
        <f>R9*(1+'2- Datos de entrada'!$C$5)</f>
        <v>0</v>
      </c>
      <c r="T9" s="188">
        <f>S9*(1+'2- Datos de entrada'!$C$5)</f>
        <v>0</v>
      </c>
      <c r="U9" s="188">
        <f>T9*(1+'2- Datos de entrada'!$C$5)</f>
        <v>0</v>
      </c>
      <c r="V9" s="188">
        <f>U9*(1+'2- Datos de entrada'!$C$5)</f>
        <v>0</v>
      </c>
      <c r="W9" s="188">
        <f>V9*(1+'2- Datos de entrada'!$C$5)</f>
        <v>0</v>
      </c>
      <c r="X9" s="188">
        <f>W9*(1+'2- Datos de entrada'!$C$5)</f>
        <v>0</v>
      </c>
      <c r="Y9" s="188">
        <f>X9*(1+'2- Datos de entrada'!$C$5)</f>
        <v>0</v>
      </c>
      <c r="Z9" s="188">
        <f>Y9*(1+'2- Datos de entrada'!$C$5)</f>
        <v>0</v>
      </c>
      <c r="AA9" s="188">
        <f>Z9*(1+'2- Datos de entrada'!$C$5)</f>
        <v>0</v>
      </c>
      <c r="AB9" s="188">
        <f>AA9*(1+'2- Datos de entrada'!$C$5)</f>
        <v>0</v>
      </c>
      <c r="AC9" s="188">
        <f>AB9*(1+'2- Datos de entrada'!$C$5)</f>
        <v>0</v>
      </c>
    </row>
    <row r="10" spans="1:29" s="55" customFormat="1" x14ac:dyDescent="0.3">
      <c r="B10" s="126" t="str">
        <f>'2- Datos de entrada'!B48</f>
        <v>Material de Oficina</v>
      </c>
      <c r="C10" s="90"/>
      <c r="D10" s="90"/>
      <c r="E10" s="90"/>
      <c r="F10" s="90"/>
      <c r="G10" s="90"/>
      <c r="H10" s="187">
        <f>'2- Datos de entrada'!C48</f>
        <v>0</v>
      </c>
      <c r="I10" s="188">
        <f>'3-Proyección de gastos'!H10*(1+'2- Datos de entrada'!$C$5)</f>
        <v>0</v>
      </c>
      <c r="J10" s="188">
        <f>I10*(1+'2- Datos de entrada'!$C$5)</f>
        <v>0</v>
      </c>
      <c r="K10" s="188">
        <f>J10*(1+'2- Datos de entrada'!$C$5)</f>
        <v>0</v>
      </c>
      <c r="L10" s="188">
        <f>K10*(1+'2- Datos de entrada'!$C$5)</f>
        <v>0</v>
      </c>
      <c r="M10" s="188">
        <f>L10*(1+'2- Datos de entrada'!$C$5)</f>
        <v>0</v>
      </c>
      <c r="N10" s="188">
        <f>M10*(1+'2- Datos de entrada'!$C$5)</f>
        <v>0</v>
      </c>
      <c r="O10" s="188">
        <f>N10*(1+'2- Datos de entrada'!$C$5)</f>
        <v>0</v>
      </c>
      <c r="P10" s="188">
        <f>O10*(1+'2- Datos de entrada'!$C$5)</f>
        <v>0</v>
      </c>
      <c r="Q10" s="188">
        <f>P10*(1+'2- Datos de entrada'!$C$5)</f>
        <v>0</v>
      </c>
      <c r="R10" s="188">
        <f>Q10*(1+'2- Datos de entrada'!$C$5)</f>
        <v>0</v>
      </c>
      <c r="S10" s="188">
        <f>R10*(1+'2- Datos de entrada'!$C$5)</f>
        <v>0</v>
      </c>
      <c r="T10" s="188">
        <f>S10*(1+'2- Datos de entrada'!$C$5)</f>
        <v>0</v>
      </c>
      <c r="U10" s="188">
        <f>T10*(1+'2- Datos de entrada'!$C$5)</f>
        <v>0</v>
      </c>
      <c r="V10" s="188">
        <f>U10*(1+'2- Datos de entrada'!$C$5)</f>
        <v>0</v>
      </c>
      <c r="W10" s="188">
        <f>V10*(1+'2- Datos de entrada'!$C$5)</f>
        <v>0</v>
      </c>
      <c r="X10" s="188">
        <f>W10*(1+'2- Datos de entrada'!$C$5)</f>
        <v>0</v>
      </c>
      <c r="Y10" s="188">
        <f>X10*(1+'2- Datos de entrada'!$C$5)</f>
        <v>0</v>
      </c>
      <c r="Z10" s="188">
        <f>Y10*(1+'2- Datos de entrada'!$C$5)</f>
        <v>0</v>
      </c>
      <c r="AA10" s="188">
        <f>Z10*(1+'2- Datos de entrada'!$C$5)</f>
        <v>0</v>
      </c>
      <c r="AB10" s="188">
        <f>AA10*(1+'2- Datos de entrada'!$C$5)</f>
        <v>0</v>
      </c>
      <c r="AC10" s="188">
        <f>AB10*(1+'2- Datos de entrada'!$C$5)</f>
        <v>0</v>
      </c>
    </row>
    <row r="11" spans="1:29" s="55" customFormat="1" x14ac:dyDescent="0.3">
      <c r="B11" s="126" t="str">
        <f>'2- Datos de entrada'!B49</f>
        <v>Viaticos para JAAS</v>
      </c>
      <c r="C11" s="90"/>
      <c r="D11" s="90"/>
      <c r="E11" s="90"/>
      <c r="F11" s="90"/>
      <c r="G11" s="90"/>
      <c r="H11" s="187">
        <f>'2- Datos de entrada'!C49</f>
        <v>0</v>
      </c>
      <c r="I11" s="188">
        <f>'3-Proyección de gastos'!H11*(1+'2- Datos de entrada'!$C$5)</f>
        <v>0</v>
      </c>
      <c r="J11" s="188">
        <f>I11*(1+'2- Datos de entrada'!$C$5)</f>
        <v>0</v>
      </c>
      <c r="K11" s="188">
        <f>J11*(1+'2- Datos de entrada'!$C$5)</f>
        <v>0</v>
      </c>
      <c r="L11" s="188">
        <f>K11*(1+'2- Datos de entrada'!$C$5)</f>
        <v>0</v>
      </c>
      <c r="M11" s="188">
        <f>L11*(1+'2- Datos de entrada'!$C$5)</f>
        <v>0</v>
      </c>
      <c r="N11" s="188">
        <f>M11*(1+'2- Datos de entrada'!$C$5)</f>
        <v>0</v>
      </c>
      <c r="O11" s="188">
        <f>N11*(1+'2- Datos de entrada'!$C$5)</f>
        <v>0</v>
      </c>
      <c r="P11" s="188">
        <f>O11*(1+'2- Datos de entrada'!$C$5)</f>
        <v>0</v>
      </c>
      <c r="Q11" s="188">
        <f>P11*(1+'2- Datos de entrada'!$C$5)</f>
        <v>0</v>
      </c>
      <c r="R11" s="188">
        <f>Q11*(1+'2- Datos de entrada'!$C$5)</f>
        <v>0</v>
      </c>
      <c r="S11" s="188">
        <f>R11*(1+'2- Datos de entrada'!$C$5)</f>
        <v>0</v>
      </c>
      <c r="T11" s="188">
        <f>S11*(1+'2- Datos de entrada'!$C$5)</f>
        <v>0</v>
      </c>
      <c r="U11" s="188">
        <f>T11*(1+'2- Datos de entrada'!$C$5)</f>
        <v>0</v>
      </c>
      <c r="V11" s="188">
        <f>U11*(1+'2- Datos de entrada'!$C$5)</f>
        <v>0</v>
      </c>
      <c r="W11" s="188">
        <f>V11*(1+'2- Datos de entrada'!$C$5)</f>
        <v>0</v>
      </c>
      <c r="X11" s="188">
        <f>W11*(1+'2- Datos de entrada'!$C$5)</f>
        <v>0</v>
      </c>
      <c r="Y11" s="188">
        <f>X11*(1+'2- Datos de entrada'!$C$5)</f>
        <v>0</v>
      </c>
      <c r="Z11" s="188">
        <f>Y11*(1+'2- Datos de entrada'!$C$5)</f>
        <v>0</v>
      </c>
      <c r="AA11" s="188">
        <f>Z11*(1+'2- Datos de entrada'!$C$5)</f>
        <v>0</v>
      </c>
      <c r="AB11" s="188">
        <f>AA11*(1+'2- Datos de entrada'!$C$5)</f>
        <v>0</v>
      </c>
      <c r="AC11" s="188">
        <f>AB11*(1+'2- Datos de entrada'!$C$5)</f>
        <v>0</v>
      </c>
    </row>
    <row r="12" spans="1:29" s="55" customFormat="1" x14ac:dyDescent="0.3">
      <c r="B12" s="126" t="str">
        <f>'2- Datos de entrada'!B50</f>
        <v>Cloro</v>
      </c>
      <c r="C12" s="90"/>
      <c r="D12" s="90"/>
      <c r="E12" s="90"/>
      <c r="F12" s="90"/>
      <c r="G12" s="90"/>
      <c r="H12" s="187">
        <f>'2- Datos de entrada'!C50</f>
        <v>0</v>
      </c>
      <c r="I12" s="188">
        <f>'3-Proyección de gastos'!H12*(1+'2- Datos de entrada'!$C$5)</f>
        <v>0</v>
      </c>
      <c r="J12" s="188">
        <f>I12*(1+'2- Datos de entrada'!$C$5)</f>
        <v>0</v>
      </c>
      <c r="K12" s="188">
        <f>J12*(1+'2- Datos de entrada'!$C$5)</f>
        <v>0</v>
      </c>
      <c r="L12" s="188">
        <f>K12*(1+'2- Datos de entrada'!$C$5)</f>
        <v>0</v>
      </c>
      <c r="M12" s="188">
        <f>L12*(1+'2- Datos de entrada'!$C$5)</f>
        <v>0</v>
      </c>
      <c r="N12" s="188">
        <f>M12*(1+'2- Datos de entrada'!$C$5)</f>
        <v>0</v>
      </c>
      <c r="O12" s="188">
        <f>N12*(1+'2- Datos de entrada'!$C$5)</f>
        <v>0</v>
      </c>
      <c r="P12" s="188">
        <f>O12*(1+'2- Datos de entrada'!$C$5)</f>
        <v>0</v>
      </c>
      <c r="Q12" s="188">
        <f>P12*(1+'2- Datos de entrada'!$C$5)</f>
        <v>0</v>
      </c>
      <c r="R12" s="188">
        <f>Q12*(1+'2- Datos de entrada'!$C$5)</f>
        <v>0</v>
      </c>
      <c r="S12" s="188">
        <f>R12*(1+'2- Datos de entrada'!$C$5)</f>
        <v>0</v>
      </c>
      <c r="T12" s="188">
        <f>S12*(1+'2- Datos de entrada'!$C$5)</f>
        <v>0</v>
      </c>
      <c r="U12" s="188">
        <f>T12*(1+'2- Datos de entrada'!$C$5)</f>
        <v>0</v>
      </c>
      <c r="V12" s="188">
        <f>U12*(1+'2- Datos de entrada'!$C$5)</f>
        <v>0</v>
      </c>
      <c r="W12" s="188">
        <f>V12*(1+'2- Datos de entrada'!$C$5)</f>
        <v>0</v>
      </c>
      <c r="X12" s="188">
        <f>W12*(1+'2- Datos de entrada'!$C$5)</f>
        <v>0</v>
      </c>
      <c r="Y12" s="188">
        <f>X12*(1+'2- Datos de entrada'!$C$5)</f>
        <v>0</v>
      </c>
      <c r="Z12" s="188">
        <f>Y12*(1+'2- Datos de entrada'!$C$5)</f>
        <v>0</v>
      </c>
      <c r="AA12" s="188">
        <f>Z12*(1+'2- Datos de entrada'!$C$5)</f>
        <v>0</v>
      </c>
      <c r="AB12" s="188">
        <f>AA12*(1+'2- Datos de entrada'!$C$5)</f>
        <v>0</v>
      </c>
      <c r="AC12" s="188">
        <f>AB12*(1+'2- Datos de entrada'!$C$5)</f>
        <v>0</v>
      </c>
    </row>
    <row r="13" spans="1:29" s="55" customFormat="1" x14ac:dyDescent="0.3">
      <c r="B13" s="126" t="str">
        <f>'2- Datos de entrada'!B51</f>
        <v>Analisis de agua</v>
      </c>
      <c r="C13" s="90"/>
      <c r="D13" s="90"/>
      <c r="E13" s="90"/>
      <c r="F13" s="90"/>
      <c r="G13" s="90"/>
      <c r="H13" s="187">
        <f>'2- Datos de entrada'!C51</f>
        <v>0</v>
      </c>
      <c r="I13" s="188">
        <f>'3-Proyección de gastos'!H13*(1+'2- Datos de entrada'!$C$5)</f>
        <v>0</v>
      </c>
      <c r="J13" s="188">
        <f>I13*(1+'2- Datos de entrada'!$C$5)</f>
        <v>0</v>
      </c>
      <c r="K13" s="188">
        <f>J13*(1+'2- Datos de entrada'!$C$5)</f>
        <v>0</v>
      </c>
      <c r="L13" s="188">
        <f>K13*(1+'2- Datos de entrada'!$C$5)</f>
        <v>0</v>
      </c>
      <c r="M13" s="188">
        <f>L13*(1+'2- Datos de entrada'!$C$5)</f>
        <v>0</v>
      </c>
      <c r="N13" s="188">
        <f>M13*(1+'2- Datos de entrada'!$C$5)</f>
        <v>0</v>
      </c>
      <c r="O13" s="188">
        <f>N13*(1+'2- Datos de entrada'!$C$5)</f>
        <v>0</v>
      </c>
      <c r="P13" s="188">
        <f>O13*(1+'2- Datos de entrada'!$C$5)</f>
        <v>0</v>
      </c>
      <c r="Q13" s="188">
        <f>P13*(1+'2- Datos de entrada'!$C$5)</f>
        <v>0</v>
      </c>
      <c r="R13" s="188">
        <f>Q13*(1+'2- Datos de entrada'!$C$5)</f>
        <v>0</v>
      </c>
      <c r="S13" s="188">
        <f>R13*(1+'2- Datos de entrada'!$C$5)</f>
        <v>0</v>
      </c>
      <c r="T13" s="188">
        <f>S13*(1+'2- Datos de entrada'!$C$5)</f>
        <v>0</v>
      </c>
      <c r="U13" s="188">
        <f>T13*(1+'2- Datos de entrada'!$C$5)</f>
        <v>0</v>
      </c>
      <c r="V13" s="188">
        <f>U13*(1+'2- Datos de entrada'!$C$5)</f>
        <v>0</v>
      </c>
      <c r="W13" s="188">
        <f>V13*(1+'2- Datos de entrada'!$C$5)</f>
        <v>0</v>
      </c>
      <c r="X13" s="188">
        <f>W13*(1+'2- Datos de entrada'!$C$5)</f>
        <v>0</v>
      </c>
      <c r="Y13" s="188">
        <f>X13*(1+'2- Datos de entrada'!$C$5)</f>
        <v>0</v>
      </c>
      <c r="Z13" s="188">
        <f>Y13*(1+'2- Datos de entrada'!$C$5)</f>
        <v>0</v>
      </c>
      <c r="AA13" s="188">
        <f>Z13*(1+'2- Datos de entrada'!$C$5)</f>
        <v>0</v>
      </c>
      <c r="AB13" s="188">
        <f>AA13*(1+'2- Datos de entrada'!$C$5)</f>
        <v>0</v>
      </c>
      <c r="AC13" s="188">
        <f>AB13*(1+'2- Datos de entrada'!$C$5)</f>
        <v>0</v>
      </c>
    </row>
    <row r="14" spans="1:29" s="55" customFormat="1" x14ac:dyDescent="0.3">
      <c r="B14" s="126" t="str">
        <f>'2- Datos de entrada'!B52</f>
        <v>Materiales y accesorios</v>
      </c>
      <c r="C14" s="90"/>
      <c r="D14" s="90"/>
      <c r="E14" s="90"/>
      <c r="F14" s="90"/>
      <c r="G14" s="90"/>
      <c r="H14" s="187">
        <f>'2- Datos de entrada'!C52</f>
        <v>0</v>
      </c>
      <c r="I14" s="188">
        <f>'3-Proyección de gastos'!H14*(1+'2- Datos de entrada'!$C$5)</f>
        <v>0</v>
      </c>
      <c r="J14" s="188">
        <f>I14*(1+'2- Datos de entrada'!$C$5)</f>
        <v>0</v>
      </c>
      <c r="K14" s="188">
        <f>J14*(1+'2- Datos de entrada'!$C$5)</f>
        <v>0</v>
      </c>
      <c r="L14" s="188">
        <f>K14*(1+'2- Datos de entrada'!$C$5)</f>
        <v>0</v>
      </c>
      <c r="M14" s="188">
        <f>L14*(1+'2- Datos de entrada'!$C$5)</f>
        <v>0</v>
      </c>
      <c r="N14" s="188">
        <f>M14*(1+'2- Datos de entrada'!$C$5)</f>
        <v>0</v>
      </c>
      <c r="O14" s="188">
        <f>N14*(1+'2- Datos de entrada'!$C$5)</f>
        <v>0</v>
      </c>
      <c r="P14" s="188">
        <f>O14*(1+'2- Datos de entrada'!$C$5)</f>
        <v>0</v>
      </c>
      <c r="Q14" s="188">
        <f>P14*(1+'2- Datos de entrada'!$C$5)</f>
        <v>0</v>
      </c>
      <c r="R14" s="188">
        <f>Q14*(1+'2- Datos de entrada'!$C$5)</f>
        <v>0</v>
      </c>
      <c r="S14" s="188">
        <f>R14*(1+'2- Datos de entrada'!$C$5)</f>
        <v>0</v>
      </c>
      <c r="T14" s="188">
        <f>S14*(1+'2- Datos de entrada'!$C$5)</f>
        <v>0</v>
      </c>
      <c r="U14" s="188">
        <f>T14*(1+'2- Datos de entrada'!$C$5)</f>
        <v>0</v>
      </c>
      <c r="V14" s="188">
        <f>U14*(1+'2- Datos de entrada'!$C$5)</f>
        <v>0</v>
      </c>
      <c r="W14" s="188">
        <f>V14*(1+'2- Datos de entrada'!$C$5)</f>
        <v>0</v>
      </c>
      <c r="X14" s="188">
        <f>W14*(1+'2- Datos de entrada'!$C$5)</f>
        <v>0</v>
      </c>
      <c r="Y14" s="188">
        <f>X14*(1+'2- Datos de entrada'!$C$5)</f>
        <v>0</v>
      </c>
      <c r="Z14" s="188">
        <f>Y14*(1+'2- Datos de entrada'!$C$5)</f>
        <v>0</v>
      </c>
      <c r="AA14" s="188">
        <f>Z14*(1+'2- Datos de entrada'!$C$5)</f>
        <v>0</v>
      </c>
      <c r="AB14" s="188">
        <f>AA14*(1+'2- Datos de entrada'!$C$5)</f>
        <v>0</v>
      </c>
      <c r="AC14" s="188">
        <f>AB14*(1+'2- Datos de entrada'!$C$5)</f>
        <v>0</v>
      </c>
    </row>
    <row r="15" spans="1:29" s="55" customFormat="1" x14ac:dyDescent="0.3">
      <c r="B15" s="126" t="str">
        <f>'2- Datos de entrada'!B53</f>
        <v>Afiliacion a la AJAAM</v>
      </c>
      <c r="C15" s="90"/>
      <c r="D15" s="90"/>
      <c r="E15" s="90"/>
      <c r="F15" s="90"/>
      <c r="G15" s="90"/>
      <c r="H15" s="187">
        <f>'2- Datos de entrada'!C53</f>
        <v>0</v>
      </c>
      <c r="I15" s="188">
        <f>'3-Proyección de gastos'!H15*(1+'2- Datos de entrada'!$C$5)</f>
        <v>0</v>
      </c>
      <c r="J15" s="188">
        <f>I15*(1+'2- Datos de entrada'!$C$5)</f>
        <v>0</v>
      </c>
      <c r="K15" s="188">
        <f>J15*(1+'2- Datos de entrada'!$C$5)</f>
        <v>0</v>
      </c>
      <c r="L15" s="188">
        <f>K15*(1+'2- Datos de entrada'!$C$5)</f>
        <v>0</v>
      </c>
      <c r="M15" s="188">
        <f>L15*(1+'2- Datos de entrada'!$C$5)</f>
        <v>0</v>
      </c>
      <c r="N15" s="188">
        <f>M15*(1+'2- Datos de entrada'!$C$5)</f>
        <v>0</v>
      </c>
      <c r="O15" s="188">
        <f>N15*(1+'2- Datos de entrada'!$C$5)</f>
        <v>0</v>
      </c>
      <c r="P15" s="188">
        <f>O15*(1+'2- Datos de entrada'!$C$5)</f>
        <v>0</v>
      </c>
      <c r="Q15" s="188">
        <f>P15*(1+'2- Datos de entrada'!$C$5)</f>
        <v>0</v>
      </c>
      <c r="R15" s="188">
        <f>Q15*(1+'2- Datos de entrada'!$C$5)</f>
        <v>0</v>
      </c>
      <c r="S15" s="188">
        <f>R15*(1+'2- Datos de entrada'!$C$5)</f>
        <v>0</v>
      </c>
      <c r="T15" s="188">
        <f>S15*(1+'2- Datos de entrada'!$C$5)</f>
        <v>0</v>
      </c>
      <c r="U15" s="188">
        <f>T15*(1+'2- Datos de entrada'!$C$5)</f>
        <v>0</v>
      </c>
      <c r="V15" s="188">
        <f>U15*(1+'2- Datos de entrada'!$C$5)</f>
        <v>0</v>
      </c>
      <c r="W15" s="188">
        <f>V15*(1+'2- Datos de entrada'!$C$5)</f>
        <v>0</v>
      </c>
      <c r="X15" s="188">
        <f>W15*(1+'2- Datos de entrada'!$C$5)</f>
        <v>0</v>
      </c>
      <c r="Y15" s="188">
        <f>X15*(1+'2- Datos de entrada'!$C$5)</f>
        <v>0</v>
      </c>
      <c r="Z15" s="188">
        <f>Y15*(1+'2- Datos de entrada'!$C$5)</f>
        <v>0</v>
      </c>
      <c r="AA15" s="188">
        <f>Z15*(1+'2- Datos de entrada'!$C$5)</f>
        <v>0</v>
      </c>
      <c r="AB15" s="188">
        <f>AA15*(1+'2- Datos de entrada'!$C$5)</f>
        <v>0</v>
      </c>
      <c r="AC15" s="188">
        <f>AB15*(1+'2- Datos de entrada'!$C$5)</f>
        <v>0</v>
      </c>
    </row>
    <row r="16" spans="1:29" s="55" customFormat="1" x14ac:dyDescent="0.3">
      <c r="B16" s="126" t="str">
        <f>'2- Datos de entrada'!B54</f>
        <v>Aportacion a Comite de Microcuenca</v>
      </c>
      <c r="C16" s="90"/>
      <c r="D16" s="90"/>
      <c r="E16" s="90"/>
      <c r="F16" s="90"/>
      <c r="G16" s="90"/>
      <c r="H16" s="187">
        <f>'2- Datos de entrada'!C54</f>
        <v>0</v>
      </c>
      <c r="I16" s="188">
        <f>'3-Proyección de gastos'!H16*(1+'2- Datos de entrada'!$C$5)</f>
        <v>0</v>
      </c>
      <c r="J16" s="188">
        <f>'3-Proyección de gastos'!I16*(1+'2- Datos de entrada'!$C$5)</f>
        <v>0</v>
      </c>
      <c r="K16" s="188">
        <f>'3-Proyección de gastos'!J16*(1+'2- Datos de entrada'!$C$5)</f>
        <v>0</v>
      </c>
      <c r="L16" s="188">
        <f>'3-Proyección de gastos'!K16*(1+'2- Datos de entrada'!$C$5)</f>
        <v>0</v>
      </c>
      <c r="M16" s="188">
        <f>'3-Proyección de gastos'!L16*(1+'2- Datos de entrada'!$C$5)</f>
        <v>0</v>
      </c>
      <c r="N16" s="188">
        <f>'3-Proyección de gastos'!M16*(1+'2- Datos de entrada'!$C$5)</f>
        <v>0</v>
      </c>
      <c r="O16" s="188">
        <f>'3-Proyección de gastos'!N16*(1+'2- Datos de entrada'!$C$5)</f>
        <v>0</v>
      </c>
      <c r="P16" s="188">
        <f>'3-Proyección de gastos'!O16*(1+'2- Datos de entrada'!$C$5)</f>
        <v>0</v>
      </c>
      <c r="Q16" s="188">
        <f>'3-Proyección de gastos'!P16*(1+'2- Datos de entrada'!$C$5)</f>
        <v>0</v>
      </c>
      <c r="R16" s="188">
        <f>'3-Proyección de gastos'!Q16*(1+'2- Datos de entrada'!$C$5)</f>
        <v>0</v>
      </c>
      <c r="S16" s="188">
        <f>'3-Proyección de gastos'!R16*(1+'2- Datos de entrada'!$C$5)</f>
        <v>0</v>
      </c>
      <c r="T16" s="188">
        <f>'3-Proyección de gastos'!S16*(1+'2- Datos de entrada'!$C$5)</f>
        <v>0</v>
      </c>
      <c r="U16" s="188">
        <f>'3-Proyección de gastos'!T16*(1+'2- Datos de entrada'!$C$5)</f>
        <v>0</v>
      </c>
      <c r="V16" s="188">
        <f>'3-Proyección de gastos'!U16*(1+'2- Datos de entrada'!$C$5)</f>
        <v>0</v>
      </c>
      <c r="W16" s="188">
        <f>'3-Proyección de gastos'!V16*(1+'2- Datos de entrada'!$C$5)</f>
        <v>0</v>
      </c>
      <c r="X16" s="188">
        <f>'3-Proyección de gastos'!W16*(1+'2- Datos de entrada'!$C$5)</f>
        <v>0</v>
      </c>
      <c r="Y16" s="188">
        <f>'3-Proyección de gastos'!X16*(1+'2- Datos de entrada'!$C$5)</f>
        <v>0</v>
      </c>
      <c r="Z16" s="188">
        <f>'3-Proyección de gastos'!Y16*(1+'2- Datos de entrada'!$C$5)</f>
        <v>0</v>
      </c>
      <c r="AA16" s="188">
        <f>'3-Proyección de gastos'!Z16*(1+'2- Datos de entrada'!$C$5)</f>
        <v>0</v>
      </c>
      <c r="AB16" s="188">
        <f>'3-Proyección de gastos'!AA16*(1+'2- Datos de entrada'!$C$5)</f>
        <v>0</v>
      </c>
      <c r="AC16" s="188">
        <f>'3-Proyección de gastos'!AB16*(1+'2- Datos de entrada'!$C$5)</f>
        <v>0</v>
      </c>
    </row>
    <row r="17" spans="1:30" s="55" customFormat="1" x14ac:dyDescent="0.3">
      <c r="B17" s="126" t="str">
        <f>'2- Datos de entrada'!B55</f>
        <v>Otros(especifique):</v>
      </c>
      <c r="C17" s="90"/>
      <c r="D17" s="90"/>
      <c r="E17" s="90"/>
      <c r="F17" s="90"/>
      <c r="G17" s="90"/>
      <c r="H17" s="187">
        <f>'2- Datos de entrada'!C55</f>
        <v>0</v>
      </c>
      <c r="I17" s="188">
        <f>'3-Proyección de gastos'!H17*(1+'2- Datos de entrada'!$C$5)</f>
        <v>0</v>
      </c>
      <c r="J17" s="188">
        <f>'3-Proyección de gastos'!I17*(1+'2- Datos de entrada'!$C$5)</f>
        <v>0</v>
      </c>
      <c r="K17" s="188">
        <f>'3-Proyección de gastos'!J17*(1+'2- Datos de entrada'!$C$5)</f>
        <v>0</v>
      </c>
      <c r="L17" s="188">
        <f>'3-Proyección de gastos'!K17*(1+'2- Datos de entrada'!$C$5)</f>
        <v>0</v>
      </c>
      <c r="M17" s="188">
        <f>'3-Proyección de gastos'!L17*(1+'2- Datos de entrada'!$C$5)</f>
        <v>0</v>
      </c>
      <c r="N17" s="188">
        <f>'3-Proyección de gastos'!M17*(1+'2- Datos de entrada'!$C$5)</f>
        <v>0</v>
      </c>
      <c r="O17" s="188">
        <f>'3-Proyección de gastos'!N17*(1+'2- Datos de entrada'!$C$5)</f>
        <v>0</v>
      </c>
      <c r="P17" s="188">
        <f>'3-Proyección de gastos'!O17*(1+'2- Datos de entrada'!$C$5)</f>
        <v>0</v>
      </c>
      <c r="Q17" s="188">
        <f>'3-Proyección de gastos'!P17*(1+'2- Datos de entrada'!$C$5)</f>
        <v>0</v>
      </c>
      <c r="R17" s="188">
        <f>'3-Proyección de gastos'!Q17*(1+'2- Datos de entrada'!$C$5)</f>
        <v>0</v>
      </c>
      <c r="S17" s="188">
        <f>'3-Proyección de gastos'!R17*(1+'2- Datos de entrada'!$C$5)</f>
        <v>0</v>
      </c>
      <c r="T17" s="188">
        <f>'3-Proyección de gastos'!S17*(1+'2- Datos de entrada'!$C$5)</f>
        <v>0</v>
      </c>
      <c r="U17" s="188">
        <f>'3-Proyección de gastos'!T17*(1+'2- Datos de entrada'!$C$5)</f>
        <v>0</v>
      </c>
      <c r="V17" s="188">
        <f>'3-Proyección de gastos'!U17*(1+'2- Datos de entrada'!$C$5)</f>
        <v>0</v>
      </c>
      <c r="W17" s="188">
        <f>'3-Proyección de gastos'!V17*(1+'2- Datos de entrada'!$C$5)</f>
        <v>0</v>
      </c>
      <c r="X17" s="188">
        <f>'3-Proyección de gastos'!W17*(1+'2- Datos de entrada'!$C$5)</f>
        <v>0</v>
      </c>
      <c r="Y17" s="188">
        <f>'3-Proyección de gastos'!X17*(1+'2- Datos de entrada'!$C$5)</f>
        <v>0</v>
      </c>
      <c r="Z17" s="188">
        <f>'3-Proyección de gastos'!Y17*(1+'2- Datos de entrada'!$C$5)</f>
        <v>0</v>
      </c>
      <c r="AA17" s="188">
        <f>'3-Proyección de gastos'!Z17*(1+'2- Datos de entrada'!$C$5)</f>
        <v>0</v>
      </c>
      <c r="AB17" s="188">
        <f>'3-Proyección de gastos'!AA17*(1+'2- Datos de entrada'!$C$5)</f>
        <v>0</v>
      </c>
      <c r="AC17" s="188">
        <f>'3-Proyección de gastos'!AB17*(1+'2- Datos de entrada'!$C$5)</f>
        <v>0</v>
      </c>
    </row>
    <row r="18" spans="1:30" s="55" customFormat="1" x14ac:dyDescent="0.3">
      <c r="B18" s="126" t="str">
        <f>'2- Datos de entrada'!B56</f>
        <v>Otros(especifique):</v>
      </c>
      <c r="C18" s="90"/>
      <c r="D18" s="90"/>
      <c r="E18" s="90"/>
      <c r="F18" s="90"/>
      <c r="G18" s="90"/>
      <c r="H18" s="187">
        <f>'2- Datos de entrada'!C56</f>
        <v>0</v>
      </c>
      <c r="I18" s="188">
        <f>'3-Proyección de gastos'!H18*(1+'2- Datos de entrada'!$C$5)</f>
        <v>0</v>
      </c>
      <c r="J18" s="188">
        <f>'3-Proyección de gastos'!I18*(1+'2- Datos de entrada'!$C$5)</f>
        <v>0</v>
      </c>
      <c r="K18" s="188">
        <f>'3-Proyección de gastos'!J18*(1+'2- Datos de entrada'!$C$5)</f>
        <v>0</v>
      </c>
      <c r="L18" s="188">
        <f>'3-Proyección de gastos'!K18*(1+'2- Datos de entrada'!$C$5)</f>
        <v>0</v>
      </c>
      <c r="M18" s="188">
        <f>'3-Proyección de gastos'!L18*(1+'2- Datos de entrada'!$C$5)</f>
        <v>0</v>
      </c>
      <c r="N18" s="188">
        <f>'3-Proyección de gastos'!M18*(1+'2- Datos de entrada'!$C$5)</f>
        <v>0</v>
      </c>
      <c r="O18" s="188">
        <f>'3-Proyección de gastos'!N18*(1+'2- Datos de entrada'!$C$5)</f>
        <v>0</v>
      </c>
      <c r="P18" s="188">
        <f>'3-Proyección de gastos'!O18*(1+'2- Datos de entrada'!$C$5)</f>
        <v>0</v>
      </c>
      <c r="Q18" s="188">
        <f>'3-Proyección de gastos'!P18*(1+'2- Datos de entrada'!$C$5)</f>
        <v>0</v>
      </c>
      <c r="R18" s="188">
        <f>'3-Proyección de gastos'!Q18*(1+'2- Datos de entrada'!$C$5)</f>
        <v>0</v>
      </c>
      <c r="S18" s="188">
        <f>'3-Proyección de gastos'!R18*(1+'2- Datos de entrada'!$C$5)</f>
        <v>0</v>
      </c>
      <c r="T18" s="188">
        <f>'3-Proyección de gastos'!S18*(1+'2- Datos de entrada'!$C$5)</f>
        <v>0</v>
      </c>
      <c r="U18" s="188">
        <f>'3-Proyección de gastos'!T18*(1+'2- Datos de entrada'!$C$5)</f>
        <v>0</v>
      </c>
      <c r="V18" s="188">
        <f>'3-Proyección de gastos'!U18*(1+'2- Datos de entrada'!$C$5)</f>
        <v>0</v>
      </c>
      <c r="W18" s="188">
        <f>'3-Proyección de gastos'!V18*(1+'2- Datos de entrada'!$C$5)</f>
        <v>0</v>
      </c>
      <c r="X18" s="188">
        <f>'3-Proyección de gastos'!W18*(1+'2- Datos de entrada'!$C$5)</f>
        <v>0</v>
      </c>
      <c r="Y18" s="188">
        <f>'3-Proyección de gastos'!X18*(1+'2- Datos de entrada'!$C$5)</f>
        <v>0</v>
      </c>
      <c r="Z18" s="188">
        <f>'3-Proyección de gastos'!Y18*(1+'2- Datos de entrada'!$C$5)</f>
        <v>0</v>
      </c>
      <c r="AA18" s="188">
        <f>'3-Proyección de gastos'!Z18*(1+'2- Datos de entrada'!$C$5)</f>
        <v>0</v>
      </c>
      <c r="AB18" s="188">
        <f>'3-Proyección de gastos'!AA18*(1+'2- Datos de entrada'!$C$5)</f>
        <v>0</v>
      </c>
      <c r="AC18" s="188">
        <f>'3-Proyección de gastos'!AB18*(1+'2- Datos de entrada'!$C$5)</f>
        <v>0</v>
      </c>
    </row>
    <row r="19" spans="1:30" s="55" customFormat="1" x14ac:dyDescent="0.3">
      <c r="B19" s="126" t="str">
        <f>'2- Datos de entrada'!B57</f>
        <v>Otros(especifique):</v>
      </c>
      <c r="C19" s="90"/>
      <c r="D19" s="90"/>
      <c r="E19" s="90"/>
      <c r="F19" s="90"/>
      <c r="G19" s="90"/>
      <c r="H19" s="187">
        <f>'2- Datos de entrada'!C57</f>
        <v>0</v>
      </c>
      <c r="I19" s="188">
        <f>'3-Proyección de gastos'!H19*(1+'2- Datos de entrada'!$C$5)</f>
        <v>0</v>
      </c>
      <c r="J19" s="188">
        <f>'3-Proyección de gastos'!I19*(1+'2- Datos de entrada'!$C$5)</f>
        <v>0</v>
      </c>
      <c r="K19" s="188">
        <f>'3-Proyección de gastos'!J19*(1+'2- Datos de entrada'!$C$5)</f>
        <v>0</v>
      </c>
      <c r="L19" s="188">
        <f>'3-Proyección de gastos'!K19*(1+'2- Datos de entrada'!$C$5)</f>
        <v>0</v>
      </c>
      <c r="M19" s="188">
        <f>'3-Proyección de gastos'!L19*(1+'2- Datos de entrada'!$C$5)</f>
        <v>0</v>
      </c>
      <c r="N19" s="188">
        <f>'3-Proyección de gastos'!M19*(1+'2- Datos de entrada'!$C$5)</f>
        <v>0</v>
      </c>
      <c r="O19" s="188">
        <f>'3-Proyección de gastos'!N19*(1+'2- Datos de entrada'!$C$5)</f>
        <v>0</v>
      </c>
      <c r="P19" s="188">
        <f>'3-Proyección de gastos'!O19*(1+'2- Datos de entrada'!$C$5)</f>
        <v>0</v>
      </c>
      <c r="Q19" s="188">
        <f>'3-Proyección de gastos'!P19*(1+'2- Datos de entrada'!$C$5)</f>
        <v>0</v>
      </c>
      <c r="R19" s="188">
        <f>'3-Proyección de gastos'!Q19*(1+'2- Datos de entrada'!$C$5)</f>
        <v>0</v>
      </c>
      <c r="S19" s="188">
        <f>'3-Proyección de gastos'!R19*(1+'2- Datos de entrada'!$C$5)</f>
        <v>0</v>
      </c>
      <c r="T19" s="188">
        <f>'3-Proyección de gastos'!S19*(1+'2- Datos de entrada'!$C$5)</f>
        <v>0</v>
      </c>
      <c r="U19" s="188">
        <f>'3-Proyección de gastos'!T19*(1+'2- Datos de entrada'!$C$5)</f>
        <v>0</v>
      </c>
      <c r="V19" s="188">
        <f>'3-Proyección de gastos'!U19*(1+'2- Datos de entrada'!$C$5)</f>
        <v>0</v>
      </c>
      <c r="W19" s="188">
        <f>'3-Proyección de gastos'!V19*(1+'2- Datos de entrada'!$C$5)</f>
        <v>0</v>
      </c>
      <c r="X19" s="188">
        <f>'3-Proyección de gastos'!W19*(1+'2- Datos de entrada'!$C$5)</f>
        <v>0</v>
      </c>
      <c r="Y19" s="188">
        <f>'3-Proyección de gastos'!X19*(1+'2- Datos de entrada'!$C$5)</f>
        <v>0</v>
      </c>
      <c r="Z19" s="188">
        <f>'3-Proyección de gastos'!Y19*(1+'2- Datos de entrada'!$C$5)</f>
        <v>0</v>
      </c>
      <c r="AA19" s="188">
        <f>'3-Proyección de gastos'!Z19*(1+'2- Datos de entrada'!$C$5)</f>
        <v>0</v>
      </c>
      <c r="AB19" s="188">
        <f>'3-Proyección de gastos'!AA19*(1+'2- Datos de entrada'!$C$5)</f>
        <v>0</v>
      </c>
      <c r="AC19" s="188">
        <f>'3-Proyección de gastos'!AB19*(1+'2- Datos de entrada'!$C$5)</f>
        <v>0</v>
      </c>
    </row>
    <row r="20" spans="1:30" s="55" customFormat="1" x14ac:dyDescent="0.3">
      <c r="B20" s="126" t="str">
        <f>'2- Datos de entrada'!B58</f>
        <v>Otros (especifique):</v>
      </c>
      <c r="C20" s="90"/>
      <c r="D20" s="90"/>
      <c r="E20" s="90"/>
      <c r="F20" s="90"/>
      <c r="G20" s="90"/>
      <c r="H20" s="187">
        <f>'2- Datos de entrada'!C58</f>
        <v>0</v>
      </c>
      <c r="I20" s="188">
        <f>'3-Proyección de gastos'!H20*(1+'2- Datos de entrada'!$C$5)</f>
        <v>0</v>
      </c>
      <c r="J20" s="188">
        <f>'3-Proyección de gastos'!I20*(1+'2- Datos de entrada'!$C$5)</f>
        <v>0</v>
      </c>
      <c r="K20" s="188">
        <f>'3-Proyección de gastos'!J20*(1+'2- Datos de entrada'!$C$5)</f>
        <v>0</v>
      </c>
      <c r="L20" s="188">
        <f>'3-Proyección de gastos'!K20*(1+'2- Datos de entrada'!$C$5)</f>
        <v>0</v>
      </c>
      <c r="M20" s="188">
        <f>'3-Proyección de gastos'!L20*(1+'2- Datos de entrada'!$C$5)</f>
        <v>0</v>
      </c>
      <c r="N20" s="188">
        <f>'3-Proyección de gastos'!M20*(1+'2- Datos de entrada'!$C$5)</f>
        <v>0</v>
      </c>
      <c r="O20" s="188">
        <f>'3-Proyección de gastos'!N20*(1+'2- Datos de entrada'!$C$5)</f>
        <v>0</v>
      </c>
      <c r="P20" s="188">
        <f>'3-Proyección de gastos'!O20*(1+'2- Datos de entrada'!$C$5)</f>
        <v>0</v>
      </c>
      <c r="Q20" s="188">
        <f>'3-Proyección de gastos'!P20*(1+'2- Datos de entrada'!$C$5)</f>
        <v>0</v>
      </c>
      <c r="R20" s="188">
        <f>'3-Proyección de gastos'!Q20*(1+'2- Datos de entrada'!$C$5)</f>
        <v>0</v>
      </c>
      <c r="S20" s="188">
        <f>'3-Proyección de gastos'!R20*(1+'2- Datos de entrada'!$C$5)</f>
        <v>0</v>
      </c>
      <c r="T20" s="188">
        <f>'3-Proyección de gastos'!S20*(1+'2- Datos de entrada'!$C$5)</f>
        <v>0</v>
      </c>
      <c r="U20" s="188">
        <f>'3-Proyección de gastos'!T20*(1+'2- Datos de entrada'!$C$5)</f>
        <v>0</v>
      </c>
      <c r="V20" s="188">
        <f>'3-Proyección de gastos'!U20*(1+'2- Datos de entrada'!$C$5)</f>
        <v>0</v>
      </c>
      <c r="W20" s="188">
        <f>'3-Proyección de gastos'!V20*(1+'2- Datos de entrada'!$C$5)</f>
        <v>0</v>
      </c>
      <c r="X20" s="188">
        <f>'3-Proyección de gastos'!W20*(1+'2- Datos de entrada'!$C$5)</f>
        <v>0</v>
      </c>
      <c r="Y20" s="188">
        <f>'3-Proyección de gastos'!X20*(1+'2- Datos de entrada'!$C$5)</f>
        <v>0</v>
      </c>
      <c r="Z20" s="188">
        <f>'3-Proyección de gastos'!Y20*(1+'2- Datos de entrada'!$C$5)</f>
        <v>0</v>
      </c>
      <c r="AA20" s="188">
        <f>'3-Proyección de gastos'!Z20*(1+'2- Datos de entrada'!$C$5)</f>
        <v>0</v>
      </c>
      <c r="AB20" s="188">
        <f>'3-Proyección de gastos'!AA20*(1+'2- Datos de entrada'!$C$5)</f>
        <v>0</v>
      </c>
      <c r="AC20" s="188">
        <f>'3-Proyección de gastos'!AB20*(1+'2- Datos de entrada'!$C$5)</f>
        <v>0</v>
      </c>
    </row>
    <row r="21" spans="1:30" s="189" customFormat="1" x14ac:dyDescent="0.3">
      <c r="A21" s="55"/>
      <c r="B21" s="126" t="str">
        <f>'2- Datos de entrada'!B59</f>
        <v>Otros (especifique):</v>
      </c>
      <c r="C21" s="228"/>
      <c r="D21" s="228"/>
      <c r="E21" s="228"/>
      <c r="F21" s="228"/>
      <c r="G21" s="228"/>
      <c r="H21" s="187">
        <f>'2- Datos de entrada'!C59</f>
        <v>0</v>
      </c>
      <c r="I21" s="188">
        <f>'3-Proyección de gastos'!H21*(1+'2- Datos de entrada'!$C$5)</f>
        <v>0</v>
      </c>
      <c r="J21" s="188">
        <f>'3-Proyección de gastos'!I21*(1+'2- Datos de entrada'!$C$5)</f>
        <v>0</v>
      </c>
      <c r="K21" s="188">
        <f>'3-Proyección de gastos'!J21*(1+'2- Datos de entrada'!$C$5)</f>
        <v>0</v>
      </c>
      <c r="L21" s="188">
        <f>'3-Proyección de gastos'!K21*(1+'2- Datos de entrada'!$C$5)</f>
        <v>0</v>
      </c>
      <c r="M21" s="188">
        <f>'3-Proyección de gastos'!L21*(1+'2- Datos de entrada'!$C$5)</f>
        <v>0</v>
      </c>
      <c r="N21" s="188">
        <f>'3-Proyección de gastos'!M21*(1+'2- Datos de entrada'!$C$5)</f>
        <v>0</v>
      </c>
      <c r="O21" s="188">
        <f>'3-Proyección de gastos'!N21*(1+'2- Datos de entrada'!$C$5)</f>
        <v>0</v>
      </c>
      <c r="P21" s="188">
        <f>'3-Proyección de gastos'!O21*(1+'2- Datos de entrada'!$C$5)</f>
        <v>0</v>
      </c>
      <c r="Q21" s="188">
        <f>'3-Proyección de gastos'!P21*(1+'2- Datos de entrada'!$C$5)</f>
        <v>0</v>
      </c>
      <c r="R21" s="188">
        <f>'3-Proyección de gastos'!Q21*(1+'2- Datos de entrada'!$C$5)</f>
        <v>0</v>
      </c>
      <c r="S21" s="188">
        <f>'3-Proyección de gastos'!R21*(1+'2- Datos de entrada'!$C$5)</f>
        <v>0</v>
      </c>
      <c r="T21" s="188">
        <f>'3-Proyección de gastos'!S21*(1+'2- Datos de entrada'!$C$5)</f>
        <v>0</v>
      </c>
      <c r="U21" s="188">
        <f>'3-Proyección de gastos'!T21*(1+'2- Datos de entrada'!$C$5)</f>
        <v>0</v>
      </c>
      <c r="V21" s="188">
        <f>'3-Proyección de gastos'!U21*(1+'2- Datos de entrada'!$C$5)</f>
        <v>0</v>
      </c>
      <c r="W21" s="188">
        <f>'3-Proyección de gastos'!V21*(1+'2- Datos de entrada'!$C$5)</f>
        <v>0</v>
      </c>
      <c r="X21" s="188">
        <f>'3-Proyección de gastos'!W21*(1+'2- Datos de entrada'!$C$5)</f>
        <v>0</v>
      </c>
      <c r="Y21" s="188">
        <f>'3-Proyección de gastos'!X21*(1+'2- Datos de entrada'!$C$5)</f>
        <v>0</v>
      </c>
      <c r="Z21" s="188">
        <f>'3-Proyección de gastos'!Y21*(1+'2- Datos de entrada'!$C$5)</f>
        <v>0</v>
      </c>
      <c r="AA21" s="188">
        <f>'3-Proyección de gastos'!Z21*(1+'2- Datos de entrada'!$C$5)</f>
        <v>0</v>
      </c>
      <c r="AB21" s="188">
        <f>'3-Proyección de gastos'!AA21*(1+'2- Datos de entrada'!$C$5)</f>
        <v>0</v>
      </c>
      <c r="AC21" s="188">
        <f>'3-Proyección de gastos'!AB21*(1+'2- Datos de entrada'!$C$5)</f>
        <v>0</v>
      </c>
    </row>
    <row r="22" spans="1:30" s="192" customFormat="1" ht="14.5" thickBot="1" x14ac:dyDescent="0.35">
      <c r="A22" s="55"/>
      <c r="B22" s="229" t="s">
        <v>66</v>
      </c>
      <c r="C22" s="223"/>
      <c r="D22" s="223"/>
      <c r="E22" s="223"/>
      <c r="F22" s="223"/>
      <c r="G22" s="223"/>
      <c r="H22" s="210">
        <f>SUM(H$9:H21)</f>
        <v>0</v>
      </c>
      <c r="I22" s="210">
        <f>SUM(I$9:I21)</f>
        <v>0</v>
      </c>
      <c r="J22" s="210">
        <f>SUM(J$9:J21)</f>
        <v>0</v>
      </c>
      <c r="K22" s="210">
        <f>SUM(K$9:K21)</f>
        <v>0</v>
      </c>
      <c r="L22" s="210">
        <f>SUM(L$9:L21)</f>
        <v>0</v>
      </c>
      <c r="M22" s="210">
        <f>SUM(M$9:M21)</f>
        <v>0</v>
      </c>
      <c r="N22" s="210">
        <f>SUM(N$9:N21)</f>
        <v>0</v>
      </c>
      <c r="O22" s="210">
        <f>SUM(O$9:O21)</f>
        <v>0</v>
      </c>
      <c r="P22" s="210">
        <f>SUM(P$9:P21)</f>
        <v>0</v>
      </c>
      <c r="Q22" s="210">
        <f>SUM(Q$9:Q21)</f>
        <v>0</v>
      </c>
      <c r="R22" s="210">
        <f>SUM(R$9:R21)</f>
        <v>0</v>
      </c>
      <c r="S22" s="210">
        <f>SUM(S$9:S21)</f>
        <v>0</v>
      </c>
      <c r="T22" s="210">
        <f>SUM(T$9:T21)</f>
        <v>0</v>
      </c>
      <c r="U22" s="210">
        <f>SUM(U$9:U21)</f>
        <v>0</v>
      </c>
      <c r="V22" s="210">
        <f>SUM(V$9:V21)</f>
        <v>0</v>
      </c>
      <c r="W22" s="210">
        <f>SUM(W$9:W21)</f>
        <v>0</v>
      </c>
      <c r="X22" s="210">
        <f>SUM(X$9:X21)</f>
        <v>0</v>
      </c>
      <c r="Y22" s="210">
        <f>SUM(Y$9:Y21)</f>
        <v>0</v>
      </c>
      <c r="Z22" s="210">
        <f>SUM(Z$9:Z21)</f>
        <v>0</v>
      </c>
      <c r="AA22" s="210">
        <f>SUM(AA$9:AA21)</f>
        <v>0</v>
      </c>
      <c r="AB22" s="210">
        <f>SUM(AB$9:AB21)</f>
        <v>0</v>
      </c>
      <c r="AC22" s="210">
        <f>SUM(AC$9:AC21)</f>
        <v>0</v>
      </c>
    </row>
    <row r="23" spans="1:30" s="55" customFormat="1" ht="14.5" thickTop="1" x14ac:dyDescent="0.3">
      <c r="B23" s="190"/>
      <c r="C23" s="191"/>
      <c r="D23" s="191"/>
      <c r="E23" s="191"/>
      <c r="F23" s="191"/>
      <c r="G23" s="191"/>
      <c r="H23" s="191"/>
      <c r="I23" s="193"/>
      <c r="J23" s="193"/>
      <c r="K23" s="193"/>
      <c r="L23" s="193"/>
      <c r="M23" s="193"/>
      <c r="N23" s="193"/>
      <c r="O23" s="193"/>
      <c r="P23" s="193"/>
      <c r="Q23" s="193"/>
      <c r="R23" s="193"/>
      <c r="S23" s="193"/>
      <c r="T23" s="193"/>
      <c r="U23" s="193"/>
      <c r="V23" s="193"/>
      <c r="W23" s="193"/>
      <c r="X23" s="193"/>
      <c r="Y23" s="193"/>
      <c r="Z23" s="193"/>
      <c r="AA23" s="193"/>
      <c r="AB23" s="193"/>
      <c r="AC23" s="193"/>
    </row>
    <row r="24" spans="1:30" s="55" customFormat="1" x14ac:dyDescent="0.3">
      <c r="B24" s="194" t="s">
        <v>118</v>
      </c>
      <c r="C24" s="195"/>
      <c r="D24" s="193"/>
      <c r="E24" s="193"/>
      <c r="F24" s="193"/>
      <c r="G24" s="193"/>
      <c r="H24" s="193"/>
      <c r="I24" s="193"/>
      <c r="J24" s="193"/>
      <c r="K24" s="193"/>
      <c r="L24" s="193"/>
      <c r="M24" s="193"/>
      <c r="N24" s="193"/>
      <c r="O24" s="193"/>
      <c r="P24" s="193"/>
      <c r="Q24" s="193"/>
      <c r="R24" s="193"/>
      <c r="S24" s="193"/>
      <c r="T24" s="193"/>
      <c r="U24" s="193"/>
      <c r="V24" s="193"/>
      <c r="W24" s="193"/>
    </row>
    <row r="25" spans="1:30" s="11" customFormat="1" ht="28" x14ac:dyDescent="0.3">
      <c r="A25" s="15"/>
      <c r="B25" s="13"/>
      <c r="C25" s="13" t="s">
        <v>31</v>
      </c>
      <c r="D25" s="47"/>
      <c r="E25" s="47"/>
      <c r="F25" s="47" t="s">
        <v>142</v>
      </c>
      <c r="G25" s="47" t="s">
        <v>42</v>
      </c>
      <c r="H25" s="47">
        <f>'2- Datos de entrada'!$C$4</f>
        <v>0</v>
      </c>
      <c r="I25" s="47">
        <f t="shared" ref="I25:AC25" si="1">H25+1</f>
        <v>1</v>
      </c>
      <c r="J25" s="47">
        <f t="shared" si="1"/>
        <v>2</v>
      </c>
      <c r="K25" s="47">
        <f t="shared" si="1"/>
        <v>3</v>
      </c>
      <c r="L25" s="47">
        <f t="shared" si="1"/>
        <v>4</v>
      </c>
      <c r="M25" s="47">
        <f t="shared" si="1"/>
        <v>5</v>
      </c>
      <c r="N25" s="47">
        <f t="shared" si="1"/>
        <v>6</v>
      </c>
      <c r="O25" s="47">
        <f t="shared" si="1"/>
        <v>7</v>
      </c>
      <c r="P25" s="47">
        <f t="shared" si="1"/>
        <v>8</v>
      </c>
      <c r="Q25" s="47">
        <f t="shared" si="1"/>
        <v>9</v>
      </c>
      <c r="R25" s="47">
        <f t="shared" si="1"/>
        <v>10</v>
      </c>
      <c r="S25" s="47">
        <f t="shared" si="1"/>
        <v>11</v>
      </c>
      <c r="T25" s="47">
        <f t="shared" si="1"/>
        <v>12</v>
      </c>
      <c r="U25" s="47">
        <f t="shared" si="1"/>
        <v>13</v>
      </c>
      <c r="V25" s="47">
        <f t="shared" si="1"/>
        <v>14</v>
      </c>
      <c r="W25" s="47">
        <f t="shared" si="1"/>
        <v>15</v>
      </c>
      <c r="X25" s="47">
        <f t="shared" si="1"/>
        <v>16</v>
      </c>
      <c r="Y25" s="47">
        <f t="shared" si="1"/>
        <v>17</v>
      </c>
      <c r="Z25" s="47">
        <f t="shared" si="1"/>
        <v>18</v>
      </c>
      <c r="AA25" s="47">
        <f t="shared" si="1"/>
        <v>19</v>
      </c>
      <c r="AB25" s="47">
        <f t="shared" si="1"/>
        <v>20</v>
      </c>
      <c r="AC25" s="47">
        <f t="shared" si="1"/>
        <v>21</v>
      </c>
    </row>
    <row r="26" spans="1:30" s="55" customFormat="1" x14ac:dyDescent="0.3">
      <c r="B26" s="196" t="str">
        <f>'2- Datos de entrada'!E19</f>
        <v>Micro-medidores</v>
      </c>
      <c r="C26" s="197">
        <f>IF(ISNUMBER('2- Datos de entrada'!G19),'2- Datos de entrada'!G19,)</f>
        <v>0</v>
      </c>
      <c r="D26" s="198"/>
      <c r="E26" s="198"/>
      <c r="F26" s="199">
        <f>'2- Datos de entrada'!F19*'2- Datos de entrada'!$F$28</f>
        <v>0</v>
      </c>
      <c r="G26" s="198">
        <v>8</v>
      </c>
      <c r="H26" s="188">
        <f>IF(OR((H$25=$C26+$G26),(H$25=$C26+$G26*2),(H$25=$C26+$G26*3),(H$25=$C26+$G26*4),(H$25=$C26+$G26*5),(H$25=$C26+$G26*6),(H$25=$C26+$G26*7),(H$25=$C26+$G26*8),(H$25=$C26+$G26*9),(H$25=$C26+$G26*10),(H$25=$C26+$G26*11),(H$25=$C26+$G26*12),(H$25=$C26+$G26*13),(H$25=$C26+$G26*14)),$F26*((1+'2- Datos de entrada'!$C$5)^('3-Proyección de gastos'!H$25-'3-Proyección de gastos'!$C26)),0)</f>
        <v>0</v>
      </c>
      <c r="I26" s="188">
        <f>IF(OR((I$25=$C26+$G26),(I$25=$C26+$G26*2),(I$25=$C26+$G26*3),(I$25=$C26+$G26*4),(I$25=$C26+$G26*5),(I$25=$C26+$G26*6),(I$25=$C26+$G26*7),(I$25=$C26+$G26*8),(I$25=$C26+$G26*9),(I$25=$C26+$G26*10),(I$25=$C26+$G26*11),(I$25=$C26+$G26*12),(I$25=$C26+$G26*13),(I$25=$C26+$G26*14)),$F26*((1+'2- Datos de entrada'!$C$5)^('3-Proyección de gastos'!I$25-'3-Proyección de gastos'!$C26)),0)</f>
        <v>0</v>
      </c>
      <c r="J26" s="188">
        <f>IF(OR((J$25=$C26+$G26),(J$25=$C26+$G26*2),(J$25=$C26+$G26*3),(J$25=$C26+$G26*4),(J$25=$C26+$G26*5),(J$25=$C26+$G26*6),(J$25=$C26+$G26*7),(J$25=$C26+$G26*8),(J$25=$C26+$G26*9),(J$25=$C26+$G26*10),(J$25=$C26+$G26*11),(J$25=$C26+$G26*12),(J$25=$C26+$G26*13),(J$25=$C26+$G26*14)),$F26*((1+'2- Datos de entrada'!$C$5)^('3-Proyección de gastos'!J$25-'3-Proyección de gastos'!$C26)),0)</f>
        <v>0</v>
      </c>
      <c r="K26" s="188">
        <f>IF(OR((K$25=$C26+$G26),(K$25=$C26+$G26*2),(K$25=$C26+$G26*3),(K$25=$C26+$G26*4),(K$25=$C26+$G26*5),(K$25=$C26+$G26*6),(K$25=$C26+$G26*7),(K$25=$C26+$G26*8),(K$25=$C26+$G26*9),(K$25=$C26+$G26*10),(K$25=$C26+$G26*11),(K$25=$C26+$G26*12),(K$25=$C26+$G26*13),(K$25=$C26+$G26*14)),$F26*((1+'2- Datos de entrada'!$C$5)^('3-Proyección de gastos'!K$25-'3-Proyección de gastos'!$C26)),0)</f>
        <v>0</v>
      </c>
      <c r="L26" s="188">
        <f>IF(OR((L$25=$C26+$G26),(L$25=$C26+$G26*2),(L$25=$C26+$G26*3),(L$25=$C26+$G26*4),(L$25=$C26+$G26*5),(L$25=$C26+$G26*6),(L$25=$C26+$G26*7),(L$25=$C26+$G26*8),(L$25=$C26+$G26*9),(L$25=$C26+$G26*10),(L$25=$C26+$G26*11),(L$25=$C26+$G26*12),(L$25=$C26+$G26*13),(L$25=$C26+$G26*14)),$F26*((1+'2- Datos de entrada'!$C$5)^('3-Proyección de gastos'!L$25-'3-Proyección de gastos'!$C26)),0)</f>
        <v>0</v>
      </c>
      <c r="M26" s="188">
        <f>IF(OR((M$25=$C26+$G26),(M$25=$C26+$G26*2),(M$25=$C26+$G26*3),(M$25=$C26+$G26*4),(M$25=$C26+$G26*5),(M$25=$C26+$G26*6),(M$25=$C26+$G26*7),(M$25=$C26+$G26*8),(M$25=$C26+$G26*9),(M$25=$C26+$G26*10),(M$25=$C26+$G26*11),(M$25=$C26+$G26*12),(M$25=$C26+$G26*13),(M$25=$C26+$G26*14)),$F26*((1+'2- Datos de entrada'!$C$5)^('3-Proyección de gastos'!M$25-'3-Proyección de gastos'!$C26)),0)</f>
        <v>0</v>
      </c>
      <c r="N26" s="188">
        <f>IF(OR((N$25=$C26+$G26),(N$25=$C26+$G26*2),(N$25=$C26+$G26*3),(N$25=$C26+$G26*4),(N$25=$C26+$G26*5),(N$25=$C26+$G26*6),(N$25=$C26+$G26*7),(N$25=$C26+$G26*8),(N$25=$C26+$G26*9),(N$25=$C26+$G26*10),(N$25=$C26+$G26*11),(N$25=$C26+$G26*12),(N$25=$C26+$G26*13),(N$25=$C26+$G26*14)),$F26*((1+'2- Datos de entrada'!$C$5)^('3-Proyección de gastos'!N$25-'3-Proyección de gastos'!$C26)),0)</f>
        <v>0</v>
      </c>
      <c r="O26" s="188">
        <f>IF(OR((O$25=$C26+$G26),(O$25=$C26+$G26*2),(O$25=$C26+$G26*3),(O$25=$C26+$G26*4),(O$25=$C26+$G26*5),(O$25=$C26+$G26*6),(O$25=$C26+$G26*7),(O$25=$C26+$G26*8),(O$25=$C26+$G26*9),(O$25=$C26+$G26*10),(O$25=$C26+$G26*11),(O$25=$C26+$G26*12),(O$25=$C26+$G26*13),(O$25=$C26+$G26*14)),$F26*((1+'2- Datos de entrada'!$C$5)^('3-Proyección de gastos'!O$25-'3-Proyección de gastos'!$C26)),0)</f>
        <v>0</v>
      </c>
      <c r="P26" s="188">
        <f>IF(OR((P$25=$C26+$G26),(P$25=$C26+$G26*2),(P$25=$C26+$G26*3),(P$25=$C26+$G26*4),(P$25=$C26+$G26*5),(P$25=$C26+$G26*6),(P$25=$C26+$G26*7),(P$25=$C26+$G26*8),(P$25=$C26+$G26*9),(P$25=$C26+$G26*10),(P$25=$C26+$G26*11),(P$25=$C26+$G26*12),(P$25=$C26+$G26*13),(P$25=$C26+$G26*14)),$F26*((1+'2- Datos de entrada'!$C$5)^('3-Proyección de gastos'!P$25-'3-Proyección de gastos'!$C26)),0)</f>
        <v>0</v>
      </c>
      <c r="Q26" s="188">
        <f>IF(OR((Q$25=$C26+$G26),(Q$25=$C26+$G26*2),(Q$25=$C26+$G26*3),(Q$25=$C26+$G26*4),(Q$25=$C26+$G26*5),(Q$25=$C26+$G26*6),(Q$25=$C26+$G26*7),(Q$25=$C26+$G26*8),(Q$25=$C26+$G26*9),(Q$25=$C26+$G26*10),(Q$25=$C26+$G26*11),(Q$25=$C26+$G26*12),(Q$25=$C26+$G26*13),(Q$25=$C26+$G26*14)),$F26*((1+'2- Datos de entrada'!$C$5)^('3-Proyección de gastos'!Q$25-'3-Proyección de gastos'!$C26)),0)</f>
        <v>0</v>
      </c>
      <c r="R26" s="188">
        <f>IF(OR((R$25=$C26+$G26),(R$25=$C26+$G26*2),(R$25=$C26+$G26*3),(R$25=$C26+$G26*4),(R$25=$C26+$G26*5),(R$25=$C26+$G26*6),(R$25=$C26+$G26*7),(R$25=$C26+$G26*8),(R$25=$C26+$G26*9),(R$25=$C26+$G26*10),(R$25=$C26+$G26*11),(R$25=$C26+$G26*12),(R$25=$C26+$G26*13),(R$25=$C26+$G26*14)),$F26*((1+'2- Datos de entrada'!$C$5)^('3-Proyección de gastos'!R$25-'3-Proyección de gastos'!$C26)),0)</f>
        <v>0</v>
      </c>
      <c r="S26" s="188">
        <f>IF(OR((S$25=$C26+$G26),(S$25=$C26+$G26*2),(S$25=$C26+$G26*3),(S$25=$C26+$G26*4),(S$25=$C26+$G26*5),(S$25=$C26+$G26*6),(S$25=$C26+$G26*7),(S$25=$C26+$G26*8),(S$25=$C26+$G26*9),(S$25=$C26+$G26*10),(S$25=$C26+$G26*11),(S$25=$C26+$G26*12),(S$25=$C26+$G26*13),(S$25=$C26+$G26*14)),$F26*((1+'2- Datos de entrada'!$C$5)^('3-Proyección de gastos'!S$25-'3-Proyección de gastos'!$C26)),0)</f>
        <v>0</v>
      </c>
      <c r="T26" s="188">
        <f>IF(OR((T$25=$C26+$G26),(T$25=$C26+$G26*2),(T$25=$C26+$G26*3),(T$25=$C26+$G26*4),(T$25=$C26+$G26*5),(T$25=$C26+$G26*6),(T$25=$C26+$G26*7),(T$25=$C26+$G26*8),(T$25=$C26+$G26*9),(T$25=$C26+$G26*10),(T$25=$C26+$G26*11),(T$25=$C26+$G26*12),(T$25=$C26+$G26*13),(T$25=$C26+$G26*14)),$F26*((1+'2- Datos de entrada'!$C$5)^('3-Proyección de gastos'!T$25-'3-Proyección de gastos'!$C26)),0)</f>
        <v>0</v>
      </c>
      <c r="U26" s="188">
        <f>IF(OR((U$25=$C26+$G26),(U$25=$C26+$G26*2),(U$25=$C26+$G26*3),(U$25=$C26+$G26*4),(U$25=$C26+$G26*5),(U$25=$C26+$G26*6),(U$25=$C26+$G26*7),(U$25=$C26+$G26*8),(U$25=$C26+$G26*9),(U$25=$C26+$G26*10),(U$25=$C26+$G26*11),(U$25=$C26+$G26*12),(U$25=$C26+$G26*13),(U$25=$C26+$G26*14)),$F26*((1+'2- Datos de entrada'!$C$5)^('3-Proyección de gastos'!U$25-'3-Proyección de gastos'!$C26)),0)</f>
        <v>0</v>
      </c>
      <c r="V26" s="188">
        <f>IF(OR((V$25=$C26+$G26),(V$25=$C26+$G26*2),(V$25=$C26+$G26*3),(V$25=$C26+$G26*4),(V$25=$C26+$G26*5),(V$25=$C26+$G26*6),(V$25=$C26+$G26*7),(V$25=$C26+$G26*8),(V$25=$C26+$G26*9),(V$25=$C26+$G26*10),(V$25=$C26+$G26*11),(V$25=$C26+$G26*12),(V$25=$C26+$G26*13),(V$25=$C26+$G26*14)),$F26*((1+'2- Datos de entrada'!$C$5)^('3-Proyección de gastos'!V$25-'3-Proyección de gastos'!$C26)),0)</f>
        <v>0</v>
      </c>
      <c r="W26" s="188">
        <f>IF(OR((W$25=$C26+$G26),(W$25=$C26+$G26*2),(W$25=$C26+$G26*3),(W$25=$C26+$G26*4),(W$25=$C26+$G26*5),(W$25=$C26+$G26*6),(W$25=$C26+$G26*7),(W$25=$C26+$G26*8),(W$25=$C26+$G26*9),(W$25=$C26+$G26*10),(W$25=$C26+$G26*11),(W$25=$C26+$G26*12),(W$25=$C26+$G26*13),(W$25=$C26+$G26*14)),$F26*((1+'2- Datos de entrada'!$C$5)^('3-Proyección de gastos'!W$25-'3-Proyección de gastos'!$C26)),0)</f>
        <v>0</v>
      </c>
      <c r="X26" s="188">
        <f>IF(OR((X$25=$C26+$G26),(X$25=$C26+$G26*2),(X$25=$C26+$G26*3),(X$25=$C26+$G26*4),(X$25=$C26+$G26*5),(X$25=$C26+$G26*6),(X$25=$C26+$G26*7),(X$25=$C26+$G26*8),(X$25=$C26+$G26*9),(X$25=$C26+$G26*10),(X$25=$C26+$G26*11),(X$25=$C26+$G26*12),(X$25=$C26+$G26*13),(X$25=$C26+$G26*14)),$F26*((1+'2- Datos de entrada'!$C$5)^('3-Proyección de gastos'!X$25-'3-Proyección de gastos'!$C26)),0)</f>
        <v>0</v>
      </c>
      <c r="Y26" s="188">
        <f>IF(OR((Y$25=$C26+$G26),(Y$25=$C26+$G26*2),(Y$25=$C26+$G26*3),(Y$25=$C26+$G26*4),(Y$25=$C26+$G26*5),(Y$25=$C26+$G26*6),(Y$25=$C26+$G26*7),(Y$25=$C26+$G26*8),(Y$25=$C26+$G26*9),(Y$25=$C26+$G26*10),(Y$25=$C26+$G26*11),(Y$25=$C26+$G26*12),(Y$25=$C26+$G26*13),(Y$25=$C26+$G26*14)),$F26*((1+'2- Datos de entrada'!$C$5)^('3-Proyección de gastos'!Y$25-'3-Proyección de gastos'!$C26)),0)</f>
        <v>0</v>
      </c>
      <c r="Z26" s="188">
        <f>IF(OR((Z$25=$C26+$G26),(Z$25=$C26+$G26*2),(Z$25=$C26+$G26*3),(Z$25=$C26+$G26*4),(Z$25=$C26+$G26*5),(Z$25=$C26+$G26*6),(Z$25=$C26+$G26*7),(Z$25=$C26+$G26*8),(Z$25=$C26+$G26*9),(Z$25=$C26+$G26*10),(Z$25=$C26+$G26*11),(Z$25=$C26+$G26*12),(Z$25=$C26+$G26*13),(Z$25=$C26+$G26*14)),$F26*((1+'2- Datos de entrada'!$C$5)^('3-Proyección de gastos'!Z$25-'3-Proyección de gastos'!$C26)),0)</f>
        <v>0</v>
      </c>
      <c r="AA26" s="188">
        <f>IF(OR((AA$25=$C26+$G26),(AA$25=$C26+$G26*2),(AA$25=$C26+$G26*3),(AA$25=$C26+$G26*4),(AA$25=$C26+$G26*5),(AA$25=$C26+$G26*6),(AA$25=$C26+$G26*7),(AA$25=$C26+$G26*8),(AA$25=$C26+$G26*9),(AA$25=$C26+$G26*10),(AA$25=$C26+$G26*11),(AA$25=$C26+$G26*12),(AA$25=$C26+$G26*13),(AA$25=$C26+$G26*14)),$F26*((1+'2- Datos de entrada'!$C$5)^('3-Proyección de gastos'!AA$25-'3-Proyección de gastos'!$C26)),0)</f>
        <v>0</v>
      </c>
      <c r="AB26" s="188">
        <f>IF(OR((AB$25=$C26+$G26),(AB$25=$C26+$G26*2),(AB$25=$C26+$G26*3),(AB$25=$C26+$G26*4),(AB$25=$C26+$G26*5),(AB$25=$C26+$G26*6),(AB$25=$C26+$G26*7),(AB$25=$C26+$G26*8),(AB$25=$C26+$G26*9),(AB$25=$C26+$G26*10),(AB$25=$C26+$G26*11),(AB$25=$C26+$G26*12),(AB$25=$C26+$G26*13),(AB$25=$C26+$G26*14)),$F26*((1+'2- Datos de entrada'!$C$5)^('3-Proyección de gastos'!AB$25-'3-Proyección de gastos'!$C26)),0)</f>
        <v>0</v>
      </c>
      <c r="AC26" s="188">
        <f>IF(OR((AC$25=$C26+$G26),(AC$25=$C26+$G26*2),(AC$25=$C26+$G26*3),(AC$25=$C26+$G26*4),(AC$25=$C26+$G26*5),(AC$25=$C26+$G26*6),(AC$25=$C26+$G26*7),(AC$25=$C26+$G26*8),(AC$25=$C26+$G26*9),(AC$25=$C26+$G26*10),(AC$25=$C26+$G26*11),(AC$25=$C26+$G26*12),(AC$25=$C26+$G26*13),(AC$25=$C26+$G26*14)),$F26*((1+'2- Datos de entrada'!$C$5)^('3-Proyección de gastos'!AC$25-'3-Proyección de gastos'!$C26)),0)</f>
        <v>0</v>
      </c>
    </row>
    <row r="27" spans="1:30" s="55" customFormat="1" x14ac:dyDescent="0.3">
      <c r="B27" s="196" t="str">
        <f>'2- Datos de entrada'!E20</f>
        <v>Sistema de clorador</v>
      </c>
      <c r="C27" s="197">
        <f>IF(ISNUMBER('2- Datos de entrada'!G20),'2- Datos de entrada'!G20,)</f>
        <v>0</v>
      </c>
      <c r="D27" s="198"/>
      <c r="E27" s="198"/>
      <c r="F27" s="199">
        <f>'2- Datos de entrada'!F20*'2- Datos de entrada'!$F$28</f>
        <v>0</v>
      </c>
      <c r="G27" s="198">
        <f>'6-Datos de referencia'!B10</f>
        <v>10</v>
      </c>
      <c r="H27" s="188">
        <f>IF(OR((H$25=$C27+$G27),(H$25=$C27+$G27*2),(H$25=$C27+$G27*3),(H$25=$C27+$G27*4),(H$25=$C27+$G27*5),(H$25=$C27+$G27*6),(H$25=$C27+$G27*7),(H$25=$C27+$G27*8),(H$25=$C27+$G27*9),(H$25=$C27+$G27*10),(H$25=$C27+$G27*11),(H$25=$C27+$G27*12),(H$25=$C27+$G27*13),(H$25=$C27+$G27*14)),$F27*((1+'2- Datos de entrada'!$C$5)^('3-Proyección de gastos'!H$25-'3-Proyección de gastos'!$C27)),0)</f>
        <v>0</v>
      </c>
      <c r="I27" s="188">
        <f>IF(OR((I$25=$C27+$G27),(I$25=$C27+$G27*2),(I$25=$C27+$G27*3),(I$25=$C27+$G27*4),(I$25=$C27+$G27*5),(I$25=$C27+$G27*6),(I$25=$C27+$G27*7),(I$25=$C27+$G27*8),(I$25=$C27+$G27*9),(I$25=$C27+$G27*10),(I$25=$C27+$G27*11),(I$25=$C27+$G27*12),(I$25=$C27+$G27*13),(I$25=$C27+$G27*14)),$F27*((1+'2- Datos de entrada'!$C$5)^('3-Proyección de gastos'!I$25-'3-Proyección de gastos'!$C27)),0)</f>
        <v>0</v>
      </c>
      <c r="J27" s="188">
        <f>IF(OR((J$25=$C27+$G27),(J$25=$C27+$G27*2),(J$25=$C27+$G27*3),(J$25=$C27+$G27*4),(J$25=$C27+$G27*5),(J$25=$C27+$G27*6),(J$25=$C27+$G27*7),(J$25=$C27+$G27*8),(J$25=$C27+$G27*9),(J$25=$C27+$G27*10),(J$25=$C27+$G27*11),(J$25=$C27+$G27*12),(J$25=$C27+$G27*13),(J$25=$C27+$G27*14)),$F27*((1+'2- Datos de entrada'!$C$5)^('3-Proyección de gastos'!J$25-'3-Proyección de gastos'!$C27)),0)</f>
        <v>0</v>
      </c>
      <c r="K27" s="188">
        <f>IF(OR((K$25=$C27+$G27),(K$25=$C27+$G27*2),(K$25=$C27+$G27*3),(K$25=$C27+$G27*4),(K$25=$C27+$G27*5),(K$25=$C27+$G27*6),(K$25=$C27+$G27*7),(K$25=$C27+$G27*8),(K$25=$C27+$G27*9),(K$25=$C27+$G27*10),(K$25=$C27+$G27*11),(K$25=$C27+$G27*12),(K$25=$C27+$G27*13),(K$25=$C27+$G27*14)),$F27*((1+'2- Datos de entrada'!$C$5)^('3-Proyección de gastos'!K$25-'3-Proyección de gastos'!$C27)),0)</f>
        <v>0</v>
      </c>
      <c r="L27" s="188">
        <f>IF(OR((L$25=$C27+$G27),(L$25=$C27+$G27*2),(L$25=$C27+$G27*3),(L$25=$C27+$G27*4),(L$25=$C27+$G27*5),(L$25=$C27+$G27*6),(L$25=$C27+$G27*7),(L$25=$C27+$G27*8),(L$25=$C27+$G27*9),(L$25=$C27+$G27*10),(L$25=$C27+$G27*11),(L$25=$C27+$G27*12),(L$25=$C27+$G27*13),(L$25=$C27+$G27*14)),$F27*((1+'2- Datos de entrada'!$C$5)^('3-Proyección de gastos'!L$25-'3-Proyección de gastos'!$C27)),0)</f>
        <v>0</v>
      </c>
      <c r="M27" s="188">
        <f>IF(OR((M$25=$C27+$G27),(M$25=$C27+$G27*2),(M$25=$C27+$G27*3),(M$25=$C27+$G27*4),(M$25=$C27+$G27*5),(M$25=$C27+$G27*6),(M$25=$C27+$G27*7),(M$25=$C27+$G27*8),(M$25=$C27+$G27*9),(M$25=$C27+$G27*10),(M$25=$C27+$G27*11),(M$25=$C27+$G27*12),(M$25=$C27+$G27*13),(M$25=$C27+$G27*14)),$F27*((1+'2- Datos de entrada'!$C$5)^('3-Proyección de gastos'!M$25-'3-Proyección de gastos'!$C27)),0)</f>
        <v>0</v>
      </c>
      <c r="N27" s="188">
        <f>IF(OR((N$25=$C27+$G27),(N$25=$C27+$G27*2),(N$25=$C27+$G27*3),(N$25=$C27+$G27*4),(N$25=$C27+$G27*5),(N$25=$C27+$G27*6),(N$25=$C27+$G27*7),(N$25=$C27+$G27*8),(N$25=$C27+$G27*9),(N$25=$C27+$G27*10),(N$25=$C27+$G27*11),(N$25=$C27+$G27*12),(N$25=$C27+$G27*13),(N$25=$C27+$G27*14)),$F27*((1+'2- Datos de entrada'!$C$5)^('3-Proyección de gastos'!N$25-'3-Proyección de gastos'!$C27)),0)</f>
        <v>0</v>
      </c>
      <c r="O27" s="188">
        <f>IF(OR((O$25=$C27+$G27),(O$25=$C27+$G27*2),(O$25=$C27+$G27*3),(O$25=$C27+$G27*4),(O$25=$C27+$G27*5),(O$25=$C27+$G27*6),(O$25=$C27+$G27*7),(O$25=$C27+$G27*8),(O$25=$C27+$G27*9),(O$25=$C27+$G27*10),(O$25=$C27+$G27*11),(O$25=$C27+$G27*12),(O$25=$C27+$G27*13),(O$25=$C27+$G27*14)),$F27*((1+'2- Datos de entrada'!$C$5)^('3-Proyección de gastos'!O$25-'3-Proyección de gastos'!$C27)),0)</f>
        <v>0</v>
      </c>
      <c r="P27" s="188">
        <f>IF(OR((P$25=$C27+$G27),(P$25=$C27+$G27*2),(P$25=$C27+$G27*3),(P$25=$C27+$G27*4),(P$25=$C27+$G27*5),(P$25=$C27+$G27*6),(P$25=$C27+$G27*7),(P$25=$C27+$G27*8),(P$25=$C27+$G27*9),(P$25=$C27+$G27*10),(P$25=$C27+$G27*11),(P$25=$C27+$G27*12),(P$25=$C27+$G27*13),(P$25=$C27+$G27*14)),$F27*((1+'2- Datos de entrada'!$C$5)^('3-Proyección de gastos'!P$25-'3-Proyección de gastos'!$C27)),0)</f>
        <v>0</v>
      </c>
      <c r="Q27" s="188">
        <f>IF(OR((Q$25=$C27+$G27),(Q$25=$C27+$G27*2),(Q$25=$C27+$G27*3),(Q$25=$C27+$G27*4),(Q$25=$C27+$G27*5),(Q$25=$C27+$G27*6),(Q$25=$C27+$G27*7),(Q$25=$C27+$G27*8),(Q$25=$C27+$G27*9),(Q$25=$C27+$G27*10),(Q$25=$C27+$G27*11),(Q$25=$C27+$G27*12),(Q$25=$C27+$G27*13),(Q$25=$C27+$G27*14)),$F27*((1+'2- Datos de entrada'!$C$5)^('3-Proyección de gastos'!Q$25-'3-Proyección de gastos'!$C27)),0)</f>
        <v>0</v>
      </c>
      <c r="R27" s="188">
        <f>IF(OR((R$25=$C27+$G27),(R$25=$C27+$G27*2),(R$25=$C27+$G27*3),(R$25=$C27+$G27*4),(R$25=$C27+$G27*5),(R$25=$C27+$G27*6),(R$25=$C27+$G27*7),(R$25=$C27+$G27*8),(R$25=$C27+$G27*9),(R$25=$C27+$G27*10),(R$25=$C27+$G27*11),(R$25=$C27+$G27*12),(R$25=$C27+$G27*13),(R$25=$C27+$G27*14)),$F27*((1+'2- Datos de entrada'!$C$5)^('3-Proyección de gastos'!R$25-'3-Proyección de gastos'!$C27)),0)</f>
        <v>0</v>
      </c>
      <c r="S27" s="188">
        <f>IF(OR((S$25=$C27+$G27),(S$25=$C27+$G27*2),(S$25=$C27+$G27*3),(S$25=$C27+$G27*4),(S$25=$C27+$G27*5),(S$25=$C27+$G27*6),(S$25=$C27+$G27*7),(S$25=$C27+$G27*8),(S$25=$C27+$G27*9),(S$25=$C27+$G27*10),(S$25=$C27+$G27*11),(S$25=$C27+$G27*12),(S$25=$C27+$G27*13),(S$25=$C27+$G27*14)),$F27*((1+'2- Datos de entrada'!$C$5)^('3-Proyección de gastos'!S$25-'3-Proyección de gastos'!$C27)),0)</f>
        <v>0</v>
      </c>
      <c r="T27" s="188">
        <f>IF(OR((T$25=$C27+$G27),(T$25=$C27+$G27*2),(T$25=$C27+$G27*3),(T$25=$C27+$G27*4),(T$25=$C27+$G27*5),(T$25=$C27+$G27*6),(T$25=$C27+$G27*7),(T$25=$C27+$G27*8),(T$25=$C27+$G27*9),(T$25=$C27+$G27*10),(T$25=$C27+$G27*11),(T$25=$C27+$G27*12),(T$25=$C27+$G27*13),(T$25=$C27+$G27*14)),$F27*((1+'2- Datos de entrada'!$C$5)^('3-Proyección de gastos'!T$25-'3-Proyección de gastos'!$C27)),0)</f>
        <v>0</v>
      </c>
      <c r="U27" s="188">
        <f>IF(OR((U$25=$C27+$G27),(U$25=$C27+$G27*2),(U$25=$C27+$G27*3),(U$25=$C27+$G27*4),(U$25=$C27+$G27*5),(U$25=$C27+$G27*6),(U$25=$C27+$G27*7),(U$25=$C27+$G27*8),(U$25=$C27+$G27*9),(U$25=$C27+$G27*10),(U$25=$C27+$G27*11),(U$25=$C27+$G27*12),(U$25=$C27+$G27*13),(U$25=$C27+$G27*14)),$F27*((1+'2- Datos de entrada'!$C$5)^('3-Proyección de gastos'!U$25-'3-Proyección de gastos'!$C27)),0)</f>
        <v>0</v>
      </c>
      <c r="V27" s="188">
        <f>IF(OR((V$25=$C27+$G27),(V$25=$C27+$G27*2),(V$25=$C27+$G27*3),(V$25=$C27+$G27*4),(V$25=$C27+$G27*5),(V$25=$C27+$G27*6),(V$25=$C27+$G27*7),(V$25=$C27+$G27*8),(V$25=$C27+$G27*9),(V$25=$C27+$G27*10),(V$25=$C27+$G27*11),(V$25=$C27+$G27*12),(V$25=$C27+$G27*13),(V$25=$C27+$G27*14)),$F27*((1+'2- Datos de entrada'!$C$5)^('3-Proyección de gastos'!V$25-'3-Proyección de gastos'!$C27)),0)</f>
        <v>0</v>
      </c>
      <c r="W27" s="188">
        <f>IF(OR((W$25=$C27+$G27),(W$25=$C27+$G27*2),(W$25=$C27+$G27*3),(W$25=$C27+$G27*4),(W$25=$C27+$G27*5),(W$25=$C27+$G27*6),(W$25=$C27+$G27*7),(W$25=$C27+$G27*8),(W$25=$C27+$G27*9),(W$25=$C27+$G27*10),(W$25=$C27+$G27*11),(W$25=$C27+$G27*12),(W$25=$C27+$G27*13),(W$25=$C27+$G27*14)),$F27*((1+'2- Datos de entrada'!$C$5)^('3-Proyección de gastos'!W$25-'3-Proyección de gastos'!$C27)),0)</f>
        <v>0</v>
      </c>
      <c r="X27" s="188">
        <f>IF(OR((X$25=$C27+$G27),(X$25=$C27+$G27*2),(X$25=$C27+$G27*3),(X$25=$C27+$G27*4),(X$25=$C27+$G27*5),(X$25=$C27+$G27*6),(X$25=$C27+$G27*7),(X$25=$C27+$G27*8),(X$25=$C27+$G27*9),(X$25=$C27+$G27*10),(X$25=$C27+$G27*11),(X$25=$C27+$G27*12),(X$25=$C27+$G27*13),(X$25=$C27+$G27*14)),$F27*((1+'2- Datos de entrada'!$C$5)^('3-Proyección de gastos'!X$25-'3-Proyección de gastos'!$C27)),0)</f>
        <v>0</v>
      </c>
      <c r="Y27" s="188">
        <f>IF(OR((Y$25=$C27+$G27),(Y$25=$C27+$G27*2),(Y$25=$C27+$G27*3),(Y$25=$C27+$G27*4),(Y$25=$C27+$G27*5),(Y$25=$C27+$G27*6),(Y$25=$C27+$G27*7),(Y$25=$C27+$G27*8),(Y$25=$C27+$G27*9),(Y$25=$C27+$G27*10),(Y$25=$C27+$G27*11),(Y$25=$C27+$G27*12),(Y$25=$C27+$G27*13),(Y$25=$C27+$G27*14)),$F27*((1+'2- Datos de entrada'!$C$5)^('3-Proyección de gastos'!Y$25-'3-Proyección de gastos'!$C27)),0)</f>
        <v>0</v>
      </c>
      <c r="Z27" s="188">
        <f>IF(OR((Z$25=$C27+$G27),(Z$25=$C27+$G27*2),(Z$25=$C27+$G27*3),(Z$25=$C27+$G27*4),(Z$25=$C27+$G27*5),(Z$25=$C27+$G27*6),(Z$25=$C27+$G27*7),(Z$25=$C27+$G27*8),(Z$25=$C27+$G27*9),(Z$25=$C27+$G27*10),(Z$25=$C27+$G27*11),(Z$25=$C27+$G27*12),(Z$25=$C27+$G27*13),(Z$25=$C27+$G27*14)),$F27*((1+'2- Datos de entrada'!$C$5)^('3-Proyección de gastos'!Z$25-'3-Proyección de gastos'!$C27)),0)</f>
        <v>0</v>
      </c>
      <c r="AA27" s="188">
        <f>IF(OR((AA$25=$C27+$G27),(AA$25=$C27+$G27*2),(AA$25=$C27+$G27*3),(AA$25=$C27+$G27*4),(AA$25=$C27+$G27*5),(AA$25=$C27+$G27*6),(AA$25=$C27+$G27*7),(AA$25=$C27+$G27*8),(AA$25=$C27+$G27*9),(AA$25=$C27+$G27*10),(AA$25=$C27+$G27*11),(AA$25=$C27+$G27*12),(AA$25=$C27+$G27*13),(AA$25=$C27+$G27*14)),$F27*((1+'2- Datos de entrada'!$C$5)^('3-Proyección de gastos'!AA$25-'3-Proyección de gastos'!$C27)),0)</f>
        <v>0</v>
      </c>
      <c r="AB27" s="188">
        <f>IF(OR((AB$25=$C27+$G27),(AB$25=$C27+$G27*2),(AB$25=$C27+$G27*3),(AB$25=$C27+$G27*4),(AB$25=$C27+$G27*5),(AB$25=$C27+$G27*6),(AB$25=$C27+$G27*7),(AB$25=$C27+$G27*8),(AB$25=$C27+$G27*9),(AB$25=$C27+$G27*10),(AB$25=$C27+$G27*11),(AB$25=$C27+$G27*12),(AB$25=$C27+$G27*13),(AB$25=$C27+$G27*14)),$F27*((1+'2- Datos de entrada'!$C$5)^('3-Proyección de gastos'!AB$25-'3-Proyección de gastos'!$C27)),0)</f>
        <v>0</v>
      </c>
      <c r="AC27" s="188">
        <f>IF(OR((AC$25=$C27+$G27),(AC$25=$C27+$G27*2),(AC$25=$C27+$G27*3),(AC$25=$C27+$G27*4),(AC$25=$C27+$G27*5),(AC$25=$C27+$G27*6),(AC$25=$C27+$G27*7),(AC$25=$C27+$G27*8),(AC$25=$C27+$G27*9),(AC$25=$C27+$G27*10),(AC$25=$C27+$G27*11),(AC$25=$C27+$G27*12),(AC$25=$C27+$G27*13),(AC$25=$C27+$G27*14)),$F27*((1+'2- Datos de entrada'!$C$5)^('3-Proyección de gastos'!AC$25-'3-Proyección de gastos'!$C27)),0)</f>
        <v>0</v>
      </c>
    </row>
    <row r="28" spans="1:30" s="55" customFormat="1" x14ac:dyDescent="0.3">
      <c r="B28" s="196" t="str">
        <f>'2- Datos de entrada'!E21</f>
        <v xml:space="preserve">Bomba y equipo electrico Incluye acometida electrica </v>
      </c>
      <c r="C28" s="198">
        <f>IF(ISNUMBER('2- Datos de entrada'!G21),'2- Datos de entrada'!G21,)</f>
        <v>0</v>
      </c>
      <c r="D28" s="198"/>
      <c r="E28" s="198"/>
      <c r="F28" s="199">
        <f>'2- Datos de entrada'!F21*'2- Datos de entrada'!$F$28</f>
        <v>0</v>
      </c>
      <c r="G28" s="198">
        <f>'6-Datos de referencia'!B8</f>
        <v>7</v>
      </c>
      <c r="H28" s="188">
        <f>IF(OR((H$35=$C28+$G28),(H$35=$C28+$G28*2),(H$35=$C28+$G28*3)),$F28*((1+'2- Datos de entrada'!$C$5)^('3-Proyección de gastos'!H$35-'3-Proyección de gastos'!$C28)),0)</f>
        <v>0</v>
      </c>
      <c r="I28" s="188">
        <f>IF(OR((I$35=$C28+$G28),(I$35=$C28+$G28*2),(I$35=$C28+$G28*3)),$F28*((1+'2- Datos de entrada'!$C$5)^('3-Proyección de gastos'!I$35-'3-Proyección de gastos'!$C28)),0)</f>
        <v>0</v>
      </c>
      <c r="J28" s="188">
        <f>IF(OR((J$35=$C28+$G28),(J$35=$C28+$G28*2),(J$35=$C28+$G28*3)),$F28*((1+'2- Datos de entrada'!$C$5)^('3-Proyección de gastos'!J$35-'3-Proyección de gastos'!$C28)),0)</f>
        <v>0</v>
      </c>
      <c r="K28" s="188">
        <f>IF(OR((K$35=$C28+$G28),(K$35=$C28+$G28*2),(K$35=$C28+$G28*3)),$F28*((1+'2- Datos de entrada'!$C$5)^('3-Proyección de gastos'!K$35-'3-Proyección de gastos'!$C28)),0)</f>
        <v>0</v>
      </c>
      <c r="L28" s="188">
        <f>IF(OR((L$35=$C28+$G28),(L$35=$C28+$G28*2),(L$35=$C28+$G28*3)),$F28*((1+'2- Datos de entrada'!$C$5)^('3-Proyección de gastos'!L$35-'3-Proyección de gastos'!$C28)),0)</f>
        <v>0</v>
      </c>
      <c r="M28" s="188">
        <f>IF(OR((M$35=$C28+$G28),(M$35=$C28+$G28*2),(M$35=$C28+$G28*3)),$F28*((1+'2- Datos de entrada'!$C$5)^('3-Proyección de gastos'!M$35-'3-Proyección de gastos'!$C28)),0)</f>
        <v>0</v>
      </c>
      <c r="N28" s="188">
        <f>IF(OR((N$35=$C28+$G28),(N$35=$C28+$G28*2),(N$35=$C28+$G28*3)),$F28*((1+'2- Datos de entrada'!$C$5)^('3-Proyección de gastos'!N$35-'3-Proyección de gastos'!$C28)),0)</f>
        <v>0</v>
      </c>
      <c r="O28" s="188">
        <f>IF(OR((O$35=$C28+$G28),(O$35=$C28+$G28*2),(O$35=$C28+$G28*3)),$F28*((1+'2- Datos de entrada'!$C$5)^('3-Proyección de gastos'!O$35-'3-Proyección de gastos'!$C28)),0)</f>
        <v>0</v>
      </c>
      <c r="P28" s="188">
        <f>IF(OR((P$35=$C28+$G28),(P$35=$C28+$G28*2),(P$35=$C28+$G28*3)),$F28*((1+'2- Datos de entrada'!$C$5)^('3-Proyección de gastos'!P$35-'3-Proyección de gastos'!$C28)),0)</f>
        <v>0</v>
      </c>
      <c r="Q28" s="188">
        <f>IF(OR((Q$35=$C28+$G28),(Q$35=$C28+$G28*2),(Q$35=$C28+$G28*3)),$F28*((1+'2- Datos de entrada'!$C$5)^('3-Proyección de gastos'!Q$35-'3-Proyección de gastos'!$C28)),0)</f>
        <v>0</v>
      </c>
      <c r="R28" s="188">
        <f>IF(OR((R$35=$C28+$G28),(R$35=$C28+$G28*2),(R$35=$C28+$G28*3)),$F28*((1+'2- Datos de entrada'!$C$5)^('3-Proyección de gastos'!R$35-'3-Proyección de gastos'!$C28)),0)</f>
        <v>0</v>
      </c>
      <c r="S28" s="188">
        <f>IF(OR((S$35=$C28+$G28),(S$35=$C28+$G28*2),(S$35=$C28+$G28*3)),$F28*((1+'2- Datos de entrada'!$C$5)^('3-Proyección de gastos'!S$35-'3-Proyección de gastos'!$C28)),0)</f>
        <v>0</v>
      </c>
      <c r="T28" s="188">
        <f>IF(OR((T$35=$C28+$G28),(T$35=$C28+$G28*2),(T$35=$C28+$G28*3)),$F28*((1+'2- Datos de entrada'!$C$5)^('3-Proyección de gastos'!T$35-'3-Proyección de gastos'!$C28)),0)</f>
        <v>0</v>
      </c>
      <c r="U28" s="188">
        <f>IF(OR((U$35=$C28+$G28),(U$35=$C28+$G28*2),(U$35=$C28+$G28*3)),$F28*((1+'2- Datos de entrada'!$C$5)^('3-Proyección de gastos'!U$35-'3-Proyección de gastos'!$C28)),0)</f>
        <v>0</v>
      </c>
      <c r="V28" s="188">
        <f>IF(OR((V$35=$C28+$G28),(V$35=$C28+$G28*2),(V$35=$C28+$G28*3)),$F28*((1+'2- Datos de entrada'!$C$5)^('3-Proyección de gastos'!V$35-'3-Proyección de gastos'!$C28)),0)</f>
        <v>0</v>
      </c>
      <c r="W28" s="188">
        <f>IF(OR((W$35=$C28+$G28),(W$35=$C28+$G28*2),(W$35=$C28+$G28*3)),$F28*((1+'2- Datos de entrada'!$C$5)^('3-Proyección de gastos'!W$35-'3-Proyección de gastos'!$C28)),0)</f>
        <v>0</v>
      </c>
      <c r="X28" s="188">
        <f>IF(OR((X$35=$C28+$G28),(X$35=$C28+$G28*2),(X$35=$C28+$G28*3)),$F28*((1+'2- Datos de entrada'!$C$5)^('3-Proyección de gastos'!X$35-'3-Proyección de gastos'!$C28)),0)</f>
        <v>0</v>
      </c>
      <c r="Y28" s="188">
        <f>IF(OR((Y$35=$C28+$G28),(Y$35=$C28+$G28*2),(Y$35=$C28+$G28*3)),$F28*((1+'2- Datos de entrada'!$C$5)^('3-Proyección de gastos'!Y$35-'3-Proyección de gastos'!$C28)),0)</f>
        <v>0</v>
      </c>
      <c r="Z28" s="188">
        <f>IF(OR((Z$35=$C28+$G28),(Z$35=$C28+$G28*2),(Z$35=$C28+$G28*3)),$F28*((1+'2- Datos de entrada'!$C$5)^('3-Proyección de gastos'!Z$35-'3-Proyección de gastos'!$C28)),0)</f>
        <v>0</v>
      </c>
      <c r="AA28" s="188">
        <f>IF(OR((AA$35=$C28+$G28),(AA$35=$C28+$G28*2),(AA$35=$C28+$G28*3)),$F28*((1+'2- Datos de entrada'!$C$5)^('3-Proyección de gastos'!AA$35-'3-Proyección de gastos'!$C28)),0)</f>
        <v>0</v>
      </c>
      <c r="AB28" s="188">
        <f>IF(OR((AB$35=$C28+$G28),(AB$35=$C28+$G28*2),(AB$35=$C28+$G28*3)),$F28*((1+'2- Datos de entrada'!$C$5)^('3-Proyección de gastos'!AB$35-'3-Proyección de gastos'!$C28)),0)</f>
        <v>0</v>
      </c>
      <c r="AC28" s="188">
        <f>IF(OR((AC$35=$C28+$G28),(AC$35=$C28+$G28*2),(AC$35=$C28+$G28*3)),$F28*((1+'2- Datos de entrada'!$C$5)^('3-Proyección de gastos'!AC$35-'3-Proyección de gastos'!$C28)),0)</f>
        <v>0</v>
      </c>
      <c r="AD28" s="200"/>
    </row>
    <row r="29" spans="1:30" s="55" customFormat="1" x14ac:dyDescent="0.3">
      <c r="B29" s="201"/>
      <c r="C29" s="202"/>
      <c r="D29" s="202"/>
      <c r="E29" s="198"/>
      <c r="F29" s="203"/>
      <c r="G29" s="198"/>
      <c r="H29" s="188">
        <f>IF(OR((H$25=$C29+$G29),(H$25=$C29+$G29*2),(H$25=$C29+$G29*3),(H$25=$C29+$G29*4),(H$25=$C29+$G29*5),(H$25=$C29+$G29*6),(H$25=$C29+$G29*7),(H$25=$C29+$G29*8),(H$25=$C29+$G29*9),(H$25=$C29+$G29*10),(H$25=$C29+$G29*11),(H$25=$C29+$G29*12),(H$25=$C29+$G29*13),(H$25=$C29+$G29*14)),$F29*((1+'2- Datos de entrada'!$C$5)^('3-Proyección de gastos'!H$25-'3-Proyección de gastos'!$C29)),0)</f>
        <v>0</v>
      </c>
      <c r="I29" s="188">
        <f>IF(OR((I$25=$C29+$G29),(I$25=$C29+$G29*2),(I$25=$C29+$G29*3),(I$25=$C29+$G29*4),(I$25=$C29+$G29*5),(I$25=$C29+$G29*6),(I$25=$C29+$G29*7),(I$25=$C29+$G29*8),(I$25=$C29+$G29*9),(I$25=$C29+$G29*10),(I$25=$C29+$G29*11),(I$25=$C29+$G29*12),(I$25=$C29+$G29*13),(I$25=$C29+$G29*14)),$F29*((1+'2- Datos de entrada'!$C$5)^('3-Proyección de gastos'!I$25-'3-Proyección de gastos'!$C29)),0)</f>
        <v>0</v>
      </c>
      <c r="J29" s="188">
        <f>IF(OR((J$25=$C29+$G29),(J$25=$C29+$G29*2),(J$25=$C29+$G29*3),(J$25=$C29+$G29*4),(J$25=$C29+$G29*5),(J$25=$C29+$G29*6),(J$25=$C29+$G29*7),(J$25=$C29+$G29*8),(J$25=$C29+$G29*9),(J$25=$C29+$G29*10),(J$25=$C29+$G29*11),(J$25=$C29+$G29*12),(J$25=$C29+$G29*13),(J$25=$C29+$G29*14)),$F29*((1+'2- Datos de entrada'!$C$5)^('3-Proyección de gastos'!J$25-'3-Proyección de gastos'!$C29)),0)</f>
        <v>0</v>
      </c>
      <c r="K29" s="188">
        <f>IF(OR((K$25=$C29+$G29),(K$25=$C29+$G29*2),(K$25=$C29+$G29*3),(K$25=$C29+$G29*4),(K$25=$C29+$G29*5),(K$25=$C29+$G29*6),(K$25=$C29+$G29*7),(K$25=$C29+$G29*8),(K$25=$C29+$G29*9),(K$25=$C29+$G29*10),(K$25=$C29+$G29*11),(K$25=$C29+$G29*12),(K$25=$C29+$G29*13),(K$25=$C29+$G29*14)),$F29*((1+'2- Datos de entrada'!$C$5)^('3-Proyección de gastos'!K$25-'3-Proyección de gastos'!$C29)),0)</f>
        <v>0</v>
      </c>
      <c r="L29" s="188">
        <f>IF(OR((L$25=$C29+$G29),(L$25=$C29+$G29*2),(L$25=$C29+$G29*3),(L$25=$C29+$G29*4),(L$25=$C29+$G29*5),(L$25=$C29+$G29*6),(L$25=$C29+$G29*7),(L$25=$C29+$G29*8),(L$25=$C29+$G29*9),(L$25=$C29+$G29*10),(L$25=$C29+$G29*11),(L$25=$C29+$G29*12),(L$25=$C29+$G29*13),(L$25=$C29+$G29*14)),$F29*((1+'2- Datos de entrada'!$C$5)^('3-Proyección de gastos'!L$25-'3-Proyección de gastos'!$C29)),0)</f>
        <v>0</v>
      </c>
      <c r="M29" s="188">
        <f>IF(OR((M$25=$C29+$G29),(M$25=$C29+$G29*2),(M$25=$C29+$G29*3),(M$25=$C29+$G29*4),(M$25=$C29+$G29*5),(M$25=$C29+$G29*6),(M$25=$C29+$G29*7),(M$25=$C29+$G29*8),(M$25=$C29+$G29*9),(M$25=$C29+$G29*10),(M$25=$C29+$G29*11),(M$25=$C29+$G29*12),(M$25=$C29+$G29*13),(M$25=$C29+$G29*14)),$F29*((1+'2- Datos de entrada'!$C$5)^('3-Proyección de gastos'!M$25-'3-Proyección de gastos'!$C29)),0)</f>
        <v>0</v>
      </c>
      <c r="N29" s="188">
        <f>IF(OR((N$25=$C29+$G29),(N$25=$C29+$G29*2),(N$25=$C29+$G29*3),(N$25=$C29+$G29*4),(N$25=$C29+$G29*5),(N$25=$C29+$G29*6),(N$25=$C29+$G29*7),(N$25=$C29+$G29*8),(N$25=$C29+$G29*9),(N$25=$C29+$G29*10),(N$25=$C29+$G29*11),(N$25=$C29+$G29*12),(N$25=$C29+$G29*13),(N$25=$C29+$G29*14)),$F29*((1+'2- Datos de entrada'!$C$5)^('3-Proyección de gastos'!N$25-'3-Proyección de gastos'!$C29)),0)</f>
        <v>0</v>
      </c>
      <c r="O29" s="188">
        <f>IF(OR((O$25=$C29+$G29),(O$25=$C29+$G29*2),(O$25=$C29+$G29*3),(O$25=$C29+$G29*4),(O$25=$C29+$G29*5),(O$25=$C29+$G29*6),(O$25=$C29+$G29*7),(O$25=$C29+$G29*8),(O$25=$C29+$G29*9),(O$25=$C29+$G29*10),(O$25=$C29+$G29*11),(O$25=$C29+$G29*12),(O$25=$C29+$G29*13),(O$25=$C29+$G29*14)),$F29*((1+'2- Datos de entrada'!$C$5)^('3-Proyección de gastos'!O$25-'3-Proyección de gastos'!$C29)),0)</f>
        <v>0</v>
      </c>
      <c r="P29" s="188">
        <f>IF(OR((P$25=$C29+$G29),(P$25=$C29+$G29*2),(P$25=$C29+$G29*3),(P$25=$C29+$G29*4),(P$25=$C29+$G29*5),(P$25=$C29+$G29*6),(P$25=$C29+$G29*7),(P$25=$C29+$G29*8),(P$25=$C29+$G29*9),(P$25=$C29+$G29*10),(P$25=$C29+$G29*11),(P$25=$C29+$G29*12),(P$25=$C29+$G29*13),(P$25=$C29+$G29*14)),$F29*((1+'2- Datos de entrada'!$C$5)^('3-Proyección de gastos'!P$25-'3-Proyección de gastos'!$C29)),0)</f>
        <v>0</v>
      </c>
      <c r="Q29" s="188">
        <f>IF(OR((Q$25=$C29+$G29),(Q$25=$C29+$G29*2),(Q$25=$C29+$G29*3),(Q$25=$C29+$G29*4),(Q$25=$C29+$G29*5),(Q$25=$C29+$G29*6),(Q$25=$C29+$G29*7),(Q$25=$C29+$G29*8),(Q$25=$C29+$G29*9),(Q$25=$C29+$G29*10),(Q$25=$C29+$G29*11),(Q$25=$C29+$G29*12),(Q$25=$C29+$G29*13),(Q$25=$C29+$G29*14)),$F29*((1+'2- Datos de entrada'!$C$5)^('3-Proyección de gastos'!Q$25-'3-Proyección de gastos'!$C29)),0)</f>
        <v>0</v>
      </c>
      <c r="R29" s="188">
        <f>IF(OR((R$25=$C29+$G29),(R$25=$C29+$G29*2),(R$25=$C29+$G29*3),(R$25=$C29+$G29*4),(R$25=$C29+$G29*5),(R$25=$C29+$G29*6),(R$25=$C29+$G29*7),(R$25=$C29+$G29*8),(R$25=$C29+$G29*9),(R$25=$C29+$G29*10),(R$25=$C29+$G29*11),(R$25=$C29+$G29*12),(R$25=$C29+$G29*13),(R$25=$C29+$G29*14)),$F29*((1+'2- Datos de entrada'!$C$5)^('3-Proyección de gastos'!R$25-'3-Proyección de gastos'!$C29)),0)</f>
        <v>0</v>
      </c>
      <c r="S29" s="188">
        <f>IF(OR((S$25=$C29+$G29),(S$25=$C29+$G29*2),(S$25=$C29+$G29*3),(S$25=$C29+$G29*4),(S$25=$C29+$G29*5),(S$25=$C29+$G29*6),(S$25=$C29+$G29*7),(S$25=$C29+$G29*8),(S$25=$C29+$G29*9),(S$25=$C29+$G29*10),(S$25=$C29+$G29*11),(S$25=$C29+$G29*12),(S$25=$C29+$G29*13),(S$25=$C29+$G29*14)),$F29*((1+'2- Datos de entrada'!$C$5)^('3-Proyección de gastos'!S$25-'3-Proyección de gastos'!$C29)),0)</f>
        <v>0</v>
      </c>
      <c r="T29" s="188">
        <f>IF(OR((T$25=$C29+$G29),(T$25=$C29+$G29*2),(T$25=$C29+$G29*3),(T$25=$C29+$G29*4),(T$25=$C29+$G29*5),(T$25=$C29+$G29*6),(T$25=$C29+$G29*7),(T$25=$C29+$G29*8),(T$25=$C29+$G29*9),(T$25=$C29+$G29*10),(T$25=$C29+$G29*11),(T$25=$C29+$G29*12),(T$25=$C29+$G29*13),(T$25=$C29+$G29*14)),$F29*((1+'2- Datos de entrada'!$C$5)^('3-Proyección de gastos'!T$25-'3-Proyección de gastos'!$C29)),0)</f>
        <v>0</v>
      </c>
      <c r="U29" s="188">
        <f>IF(OR((U$25=$C29+$G29),(U$25=$C29+$G29*2),(U$25=$C29+$G29*3),(U$25=$C29+$G29*4),(U$25=$C29+$G29*5),(U$25=$C29+$G29*6),(U$25=$C29+$G29*7),(U$25=$C29+$G29*8),(U$25=$C29+$G29*9),(U$25=$C29+$G29*10),(U$25=$C29+$G29*11),(U$25=$C29+$G29*12),(U$25=$C29+$G29*13),(U$25=$C29+$G29*14)),$F29*((1+'2- Datos de entrada'!$C$5)^('3-Proyección de gastos'!U$25-'3-Proyección de gastos'!$C29)),0)</f>
        <v>0</v>
      </c>
      <c r="V29" s="188">
        <f>IF(OR((V$25=$C29+$G29),(V$25=$C29+$G29*2),(V$25=$C29+$G29*3),(V$25=$C29+$G29*4),(V$25=$C29+$G29*5),(V$25=$C29+$G29*6),(V$25=$C29+$G29*7),(V$25=$C29+$G29*8),(V$25=$C29+$G29*9),(V$25=$C29+$G29*10),(V$25=$C29+$G29*11),(V$25=$C29+$G29*12),(V$25=$C29+$G29*13),(V$25=$C29+$G29*14)),$F29*((1+'2- Datos de entrada'!$C$5)^('3-Proyección de gastos'!V$25-'3-Proyección de gastos'!$C29)),0)</f>
        <v>0</v>
      </c>
      <c r="W29" s="188">
        <f>IF(OR((W$25=$C29+$G29),(W$25=$C29+$G29*2),(W$25=$C29+$G29*3),(W$25=$C29+$G29*4),(W$25=$C29+$G29*5),(W$25=$C29+$G29*6),(W$25=$C29+$G29*7),(W$25=$C29+$G29*8),(W$25=$C29+$G29*9),(W$25=$C29+$G29*10),(W$25=$C29+$G29*11),(W$25=$C29+$G29*12),(W$25=$C29+$G29*13),(W$25=$C29+$G29*14)),$F29*((1+'2- Datos de entrada'!$C$5)^('3-Proyección de gastos'!W$25-'3-Proyección de gastos'!$C29)),0)</f>
        <v>0</v>
      </c>
      <c r="X29" s="188">
        <f>IF(OR((X$25=$C29+$G29),(X$25=$C29+$G29*2),(X$25=$C29+$G29*3),(X$25=$C29+$G29*4),(X$25=$C29+$G29*5),(X$25=$C29+$G29*6),(X$25=$C29+$G29*7),(X$25=$C29+$G29*8),(X$25=$C29+$G29*9),(X$25=$C29+$G29*10),(X$25=$C29+$G29*11),(X$25=$C29+$G29*12),(X$25=$C29+$G29*13),(X$25=$C29+$G29*14)),$F29*((1+'2- Datos de entrada'!$C$5)^('3-Proyección de gastos'!X$25-'3-Proyección de gastos'!$C29)),0)</f>
        <v>0</v>
      </c>
      <c r="Y29" s="188">
        <f>IF(OR((Y$25=$C29+$G29),(Y$25=$C29+$G29*2),(Y$25=$C29+$G29*3),(Y$25=$C29+$G29*4),(Y$25=$C29+$G29*5),(Y$25=$C29+$G29*6),(Y$25=$C29+$G29*7),(Y$25=$C29+$G29*8),(Y$25=$C29+$G29*9),(Y$25=$C29+$G29*10),(Y$25=$C29+$G29*11),(Y$25=$C29+$G29*12),(Y$25=$C29+$G29*13),(Y$25=$C29+$G29*14)),$F29*((1+'2- Datos de entrada'!$C$5)^('3-Proyección de gastos'!Y$25-'3-Proyección de gastos'!$C29)),0)</f>
        <v>0</v>
      </c>
      <c r="Z29" s="188">
        <f>IF(OR((Z$25=$C29+$G29),(Z$25=$C29+$G29*2),(Z$25=$C29+$G29*3),(Z$25=$C29+$G29*4),(Z$25=$C29+$G29*5),(Z$25=$C29+$G29*6),(Z$25=$C29+$G29*7),(Z$25=$C29+$G29*8),(Z$25=$C29+$G29*9),(Z$25=$C29+$G29*10),(Z$25=$C29+$G29*11),(Z$25=$C29+$G29*12),(Z$25=$C29+$G29*13),(Z$25=$C29+$G29*14)),$F29*((1+'2- Datos de entrada'!$C$5)^('3-Proyección de gastos'!Z$25-'3-Proyección de gastos'!$C29)),0)</f>
        <v>0</v>
      </c>
      <c r="AA29" s="188">
        <f>IF(OR((AA$25=$C29+$G29),(AA$25=$C29+$G29*2),(AA$25=$C29+$G29*3),(AA$25=$C29+$G29*4),(AA$25=$C29+$G29*5),(AA$25=$C29+$G29*6),(AA$25=$C29+$G29*7),(AA$25=$C29+$G29*8),(AA$25=$C29+$G29*9),(AA$25=$C29+$G29*10),(AA$25=$C29+$G29*11),(AA$25=$C29+$G29*12),(AA$25=$C29+$G29*13),(AA$25=$C29+$G29*14)),$F29*((1+'2- Datos de entrada'!$C$5)^('3-Proyección de gastos'!AA$25-'3-Proyección de gastos'!$C29)),0)</f>
        <v>0</v>
      </c>
      <c r="AB29" s="188">
        <f>IF(OR((AB$25=$C29+$G29),(AB$25=$C29+$G29*2),(AB$25=$C29+$G29*3),(AB$25=$C29+$G29*4),(AB$25=$C29+$G29*5),(AB$25=$C29+$G29*6),(AB$25=$C29+$G29*7),(AB$25=$C29+$G29*8),(AB$25=$C29+$G29*9),(AB$25=$C29+$G29*10),(AB$25=$C29+$G29*11),(AB$25=$C29+$G29*12),(AB$25=$C29+$G29*13),(AB$25=$C29+$G29*14)),$F29*((1+'2- Datos de entrada'!$C$5)^('3-Proyección de gastos'!AB$25-'3-Proyección de gastos'!$C29)),0)</f>
        <v>0</v>
      </c>
      <c r="AC29" s="188">
        <f>IF(OR((AC$25=$C29+$G29),(AC$25=$C29+$G29*2),(AC$25=$C29+$G29*3),(AC$25=$C29+$G29*4),(AC$25=$C29+$G29*5),(AC$25=$C29+$G29*6),(AC$25=$C29+$G29*7),(AC$25=$C29+$G29*8),(AC$25=$C29+$G29*9),(AC$25=$C29+$G29*10),(AC$25=$C29+$G29*11),(AC$25=$C29+$G29*12),(AC$25=$C29+$G29*13),(AC$25=$C29+$G29*14)),$F29*((1+'2- Datos de entrada'!$C$5)^('3-Proyección de gastos'!AC$25-'3-Proyección de gastos'!$C29)),0)</f>
        <v>0</v>
      </c>
    </row>
    <row r="30" spans="1:30" s="204" customFormat="1" ht="14.5" thickBot="1" x14ac:dyDescent="0.35">
      <c r="A30" s="55"/>
      <c r="B30" s="222" t="s">
        <v>119</v>
      </c>
      <c r="C30" s="223"/>
      <c r="D30" s="223"/>
      <c r="E30" s="224"/>
      <c r="F30" s="223"/>
      <c r="G30" s="224"/>
      <c r="H30" s="227">
        <f>SUM(H$26:H29)</f>
        <v>0</v>
      </c>
      <c r="I30" s="227">
        <f>SUM(I$26:I29)</f>
        <v>0</v>
      </c>
      <c r="J30" s="227">
        <f>SUM(J$26:J29)</f>
        <v>0</v>
      </c>
      <c r="K30" s="227">
        <f>SUM(K$26:K29)</f>
        <v>0</v>
      </c>
      <c r="L30" s="227">
        <f>SUM(L$26:L29)</f>
        <v>0</v>
      </c>
      <c r="M30" s="227">
        <f>SUM(M$26:M29)</f>
        <v>0</v>
      </c>
      <c r="N30" s="227">
        <f>SUM(N$26:N29)</f>
        <v>0</v>
      </c>
      <c r="O30" s="227">
        <f>SUM(O$26:O29)</f>
        <v>0</v>
      </c>
      <c r="P30" s="227">
        <f>SUM(P$26:P29)</f>
        <v>0</v>
      </c>
      <c r="Q30" s="227">
        <f>SUM(Q$26:Q29)</f>
        <v>0</v>
      </c>
      <c r="R30" s="227">
        <f>SUM(R$26:R29)</f>
        <v>0</v>
      </c>
      <c r="S30" s="227">
        <f>SUM(S$26:S29)</f>
        <v>0</v>
      </c>
      <c r="T30" s="227">
        <f>SUM(T$26:T29)</f>
        <v>0</v>
      </c>
      <c r="U30" s="227">
        <f>SUM(U$26:U29)</f>
        <v>0</v>
      </c>
      <c r="V30" s="227">
        <f>SUM(V$26:V29)</f>
        <v>0</v>
      </c>
      <c r="W30" s="227">
        <f>SUM(W$26:W29)</f>
        <v>0</v>
      </c>
      <c r="X30" s="227">
        <f>SUM(X$26:X29)</f>
        <v>0</v>
      </c>
      <c r="Y30" s="227">
        <f>SUM(Y$26:Y29)</f>
        <v>0</v>
      </c>
      <c r="Z30" s="227">
        <f>SUM(Z$26:Z29)</f>
        <v>0</v>
      </c>
      <c r="AA30" s="227">
        <f>SUM(AA$26:AA29)</f>
        <v>0</v>
      </c>
      <c r="AB30" s="227">
        <f>SUM(AB$26:AB29)</f>
        <v>0</v>
      </c>
      <c r="AC30" s="227">
        <f>SUM(AC$26:AC29)</f>
        <v>0</v>
      </c>
    </row>
    <row r="31" spans="1:30" s="55" customFormat="1" ht="14.5" thickTop="1" x14ac:dyDescent="0.3">
      <c r="B31" s="194"/>
      <c r="C31" s="191"/>
      <c r="D31" s="191"/>
      <c r="E31" s="205"/>
      <c r="F31" s="191"/>
      <c r="G31" s="205"/>
      <c r="H31" s="188"/>
      <c r="I31" s="188"/>
      <c r="J31" s="188"/>
      <c r="K31" s="188"/>
      <c r="L31" s="188"/>
      <c r="M31" s="188"/>
      <c r="N31" s="188"/>
      <c r="O31" s="188"/>
      <c r="P31" s="188"/>
      <c r="Q31" s="188"/>
      <c r="R31" s="188"/>
      <c r="S31" s="188"/>
      <c r="T31" s="188"/>
      <c r="U31" s="188"/>
      <c r="V31" s="188"/>
      <c r="W31" s="188"/>
      <c r="X31" s="188"/>
      <c r="Y31" s="188"/>
      <c r="Z31" s="188"/>
      <c r="AA31" s="188"/>
      <c r="AB31" s="188"/>
      <c r="AC31" s="188"/>
    </row>
    <row r="32" spans="1:30" s="206" customFormat="1" ht="14.5" thickBot="1" x14ac:dyDescent="0.35">
      <c r="B32" s="207" t="s">
        <v>46</v>
      </c>
      <c r="C32" s="208"/>
      <c r="D32" s="209"/>
      <c r="E32" s="209"/>
      <c r="F32" s="209"/>
      <c r="G32" s="209"/>
      <c r="H32" s="210">
        <f>H22+H30</f>
        <v>0</v>
      </c>
      <c r="I32" s="210">
        <f t="shared" ref="I32:AC32" si="2">I22+I30</f>
        <v>0</v>
      </c>
      <c r="J32" s="210">
        <f t="shared" si="2"/>
        <v>0</v>
      </c>
      <c r="K32" s="210">
        <f t="shared" si="2"/>
        <v>0</v>
      </c>
      <c r="L32" s="210">
        <f t="shared" si="2"/>
        <v>0</v>
      </c>
      <c r="M32" s="210">
        <f t="shared" si="2"/>
        <v>0</v>
      </c>
      <c r="N32" s="210">
        <f t="shared" si="2"/>
        <v>0</v>
      </c>
      <c r="O32" s="210">
        <f t="shared" si="2"/>
        <v>0</v>
      </c>
      <c r="P32" s="210">
        <f t="shared" si="2"/>
        <v>0</v>
      </c>
      <c r="Q32" s="210">
        <f t="shared" si="2"/>
        <v>0</v>
      </c>
      <c r="R32" s="210">
        <f t="shared" si="2"/>
        <v>0</v>
      </c>
      <c r="S32" s="210">
        <f t="shared" si="2"/>
        <v>0</v>
      </c>
      <c r="T32" s="210">
        <f t="shared" si="2"/>
        <v>0</v>
      </c>
      <c r="U32" s="210">
        <f t="shared" si="2"/>
        <v>0</v>
      </c>
      <c r="V32" s="210">
        <f t="shared" si="2"/>
        <v>0</v>
      </c>
      <c r="W32" s="210">
        <f t="shared" si="2"/>
        <v>0</v>
      </c>
      <c r="X32" s="210">
        <f t="shared" si="2"/>
        <v>0</v>
      </c>
      <c r="Y32" s="210">
        <f t="shared" si="2"/>
        <v>0</v>
      </c>
      <c r="Z32" s="210">
        <f t="shared" si="2"/>
        <v>0</v>
      </c>
      <c r="AA32" s="210">
        <f t="shared" si="2"/>
        <v>0</v>
      </c>
      <c r="AB32" s="210">
        <f t="shared" si="2"/>
        <v>0</v>
      </c>
      <c r="AC32" s="210">
        <f t="shared" si="2"/>
        <v>0</v>
      </c>
    </row>
    <row r="33" spans="1:30" s="206" customFormat="1" ht="14.5" thickTop="1" x14ac:dyDescent="0.3">
      <c r="B33" s="177"/>
      <c r="C33" s="211"/>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row>
    <row r="34" spans="1:30" s="55" customFormat="1" x14ac:dyDescent="0.3">
      <c r="B34" s="177" t="s">
        <v>120</v>
      </c>
      <c r="J34" s="212" t="s">
        <v>22</v>
      </c>
      <c r="K34" s="212"/>
      <c r="L34" s="212"/>
      <c r="M34" s="212"/>
      <c r="N34" s="212"/>
      <c r="O34" s="212"/>
      <c r="P34" s="212"/>
      <c r="Q34" s="212"/>
      <c r="R34" s="212"/>
      <c r="S34" s="212"/>
      <c r="T34" s="212"/>
      <c r="U34" s="212"/>
      <c r="V34" s="212"/>
      <c r="W34" s="212"/>
      <c r="X34" s="212"/>
      <c r="Y34" s="212"/>
      <c r="Z34" s="212"/>
      <c r="AA34" s="212"/>
      <c r="AB34" s="212"/>
      <c r="AC34" s="212"/>
    </row>
    <row r="35" spans="1:30" s="11" customFormat="1" ht="28" x14ac:dyDescent="0.3">
      <c r="A35" s="15"/>
      <c r="B35" s="13" t="s">
        <v>27</v>
      </c>
      <c r="C35" s="47" t="s">
        <v>31</v>
      </c>
      <c r="D35" s="47"/>
      <c r="E35" s="47"/>
      <c r="F35" s="47" t="s">
        <v>142</v>
      </c>
      <c r="G35" s="47" t="s">
        <v>21</v>
      </c>
      <c r="H35" s="47">
        <f>'2- Datos de entrada'!$C$4</f>
        <v>0</v>
      </c>
      <c r="I35" s="47">
        <f>H35+1</f>
        <v>1</v>
      </c>
      <c r="J35" s="47">
        <f>I35+1</f>
        <v>2</v>
      </c>
      <c r="K35" s="47">
        <f t="shared" ref="K35:AC35" si="3">J35+1</f>
        <v>3</v>
      </c>
      <c r="L35" s="47">
        <f t="shared" si="3"/>
        <v>4</v>
      </c>
      <c r="M35" s="47">
        <f t="shared" si="3"/>
        <v>5</v>
      </c>
      <c r="N35" s="47">
        <f t="shared" si="3"/>
        <v>6</v>
      </c>
      <c r="O35" s="47">
        <f t="shared" si="3"/>
        <v>7</v>
      </c>
      <c r="P35" s="47">
        <f t="shared" si="3"/>
        <v>8</v>
      </c>
      <c r="Q35" s="47">
        <f t="shared" si="3"/>
        <v>9</v>
      </c>
      <c r="R35" s="47">
        <f t="shared" si="3"/>
        <v>10</v>
      </c>
      <c r="S35" s="47">
        <f t="shared" si="3"/>
        <v>11</v>
      </c>
      <c r="T35" s="47">
        <f t="shared" si="3"/>
        <v>12</v>
      </c>
      <c r="U35" s="47">
        <f t="shared" si="3"/>
        <v>13</v>
      </c>
      <c r="V35" s="47">
        <f t="shared" si="3"/>
        <v>14</v>
      </c>
      <c r="W35" s="47">
        <f t="shared" si="3"/>
        <v>15</v>
      </c>
      <c r="X35" s="47">
        <f t="shared" si="3"/>
        <v>16</v>
      </c>
      <c r="Y35" s="47">
        <f t="shared" si="3"/>
        <v>17</v>
      </c>
      <c r="Z35" s="47">
        <f t="shared" si="3"/>
        <v>18</v>
      </c>
      <c r="AA35" s="47">
        <f t="shared" si="3"/>
        <v>19</v>
      </c>
      <c r="AB35" s="47">
        <f t="shared" si="3"/>
        <v>20</v>
      </c>
      <c r="AC35" s="47">
        <f t="shared" si="3"/>
        <v>21</v>
      </c>
    </row>
    <row r="36" spans="1:30" s="55" customFormat="1" x14ac:dyDescent="0.3">
      <c r="B36" s="213"/>
      <c r="C36" s="214"/>
      <c r="D36" s="214"/>
      <c r="E36" s="215"/>
      <c r="F36" s="214"/>
      <c r="G36" s="214"/>
      <c r="H36" s="216"/>
      <c r="I36" s="216"/>
      <c r="J36" s="216"/>
      <c r="K36" s="216"/>
      <c r="L36" s="216"/>
      <c r="M36" s="216"/>
      <c r="N36" s="216"/>
      <c r="O36" s="216"/>
      <c r="P36" s="216"/>
      <c r="Q36" s="216"/>
      <c r="R36" s="216"/>
      <c r="S36" s="216"/>
      <c r="T36" s="216"/>
      <c r="U36" s="216"/>
      <c r="V36" s="216"/>
      <c r="W36" s="216"/>
      <c r="X36" s="216"/>
      <c r="Y36" s="216"/>
      <c r="Z36" s="216"/>
      <c r="AA36" s="216"/>
      <c r="AB36" s="216"/>
      <c r="AC36" s="216"/>
    </row>
    <row r="37" spans="1:30" s="55" customFormat="1" x14ac:dyDescent="0.3">
      <c r="B37" s="194" t="s">
        <v>44</v>
      </c>
      <c r="C37" s="217"/>
      <c r="D37" s="217"/>
      <c r="E37" s="217"/>
      <c r="F37" s="217"/>
      <c r="G37" s="217"/>
      <c r="H37" s="218"/>
      <c r="I37" s="218"/>
      <c r="J37" s="218"/>
      <c r="K37" s="218"/>
      <c r="L37" s="218"/>
      <c r="M37" s="218"/>
      <c r="N37" s="218"/>
      <c r="O37" s="218"/>
      <c r="P37" s="218"/>
      <c r="Q37" s="218"/>
      <c r="R37" s="218"/>
      <c r="S37" s="218"/>
      <c r="T37" s="218"/>
      <c r="U37" s="218"/>
      <c r="V37" s="218"/>
      <c r="W37" s="218"/>
      <c r="X37" s="218"/>
      <c r="Y37" s="218"/>
      <c r="Z37" s="218"/>
      <c r="AA37" s="218"/>
      <c r="AB37" s="218"/>
      <c r="AC37" s="218"/>
      <c r="AD37" s="200"/>
    </row>
    <row r="38" spans="1:30" s="55" customFormat="1" x14ac:dyDescent="0.3">
      <c r="B38" s="219" t="str">
        <f>'2- Datos de entrada'!E10</f>
        <v>Obra de Toma</v>
      </c>
      <c r="C38" s="197">
        <f>IF(ISNUMBER('2- Datos de entrada'!G10),'2- Datos de entrada'!G10,)</f>
        <v>0</v>
      </c>
      <c r="D38" s="198"/>
      <c r="E38" s="198"/>
      <c r="F38" s="220">
        <f>'2- Datos de entrada'!F10*'2- Datos de entrada'!$F$27</f>
        <v>0</v>
      </c>
      <c r="G38" s="198">
        <f>'6-Datos de referencia'!B2</f>
        <v>15</v>
      </c>
      <c r="H38" s="188">
        <f>IF(OR((H$35=$C38+$G38),(H$35=$C38+$G38*2),(H$35=$C38+$G38*3)),$F38*((1+'2- Datos de entrada'!$C$5)^('3-Proyección de gastos'!H$35-'3-Proyección de gastos'!$C38)),0)</f>
        <v>0</v>
      </c>
      <c r="I38" s="188">
        <f>IF(OR((I$35=$C38+$G38),(I$35=$C38+$G38*2),(I$35=$C38+$G38*3)),$F38*((1+'2- Datos de entrada'!$C$5)^('3-Proyección de gastos'!I$35-'3-Proyección de gastos'!$C38)),0)</f>
        <v>0</v>
      </c>
      <c r="J38" s="188">
        <f>IF(OR((J$35=$C38+$G38),(J$35=$C38+$G38*2),(J$35=$C38+$G38*3)),$F38*((1+'2- Datos de entrada'!$C$5)^('3-Proyección de gastos'!J$35-'3-Proyección de gastos'!$C38)),0)</f>
        <v>0</v>
      </c>
      <c r="K38" s="188">
        <f>IF(OR((K$35=$C38+$G38),(K$35=$C38+$G38*2),(K$35=$C38+$G38*3)),$F38*((1+'2- Datos de entrada'!$C$5)^('3-Proyección de gastos'!K$35-'3-Proyección de gastos'!$C38)),0)</f>
        <v>0</v>
      </c>
      <c r="L38" s="188">
        <f>IF(OR((L$35=$C38+$G38),(L$35=$C38+$G38*2),(L$35=$C38+$G38*3)),$F38*((1+'2- Datos de entrada'!$C$5)^('3-Proyección de gastos'!L$35-'3-Proyección de gastos'!$C38)),0)</f>
        <v>0</v>
      </c>
      <c r="M38" s="188">
        <f>IF(OR((M$35=$C38+$G38),(M$35=$C38+$G38*2),(M$35=$C38+$G38*3)),$F38*((1+'2- Datos de entrada'!$C$5)^('3-Proyección de gastos'!M$35-'3-Proyección de gastos'!$C38)),0)</f>
        <v>0</v>
      </c>
      <c r="N38" s="188">
        <f>IF(OR((N$35=$C38+$G38),(N$35=$C38+$G38*2),(N$35=$C38+$G38*3)),$F38*((1+'2- Datos de entrada'!$C$5)^('3-Proyección de gastos'!N$35-'3-Proyección de gastos'!$C38)),0)</f>
        <v>0</v>
      </c>
      <c r="O38" s="188">
        <f>IF(OR((O$35=$C38+$G38),(O$35=$C38+$G38*2),(O$35=$C38+$G38*3)),$F38*((1+'2- Datos de entrada'!$C$5)^('3-Proyección de gastos'!O$35-'3-Proyección de gastos'!$C38)),0)</f>
        <v>0</v>
      </c>
      <c r="P38" s="188">
        <f>IF(OR((P$35=$C38+$G38),(P$35=$C38+$G38*2),(P$35=$C38+$G38*3)),$F38*((1+'2- Datos de entrada'!$C$5)^('3-Proyección de gastos'!P$35-'3-Proyección de gastos'!$C38)),0)</f>
        <v>0</v>
      </c>
      <c r="Q38" s="188">
        <f>IF(OR((Q$35=$C38+$G38),(Q$35=$C38+$G38*2),(Q$35=$C38+$G38*3)),$F38*((1+'2- Datos de entrada'!$C$5)^('3-Proyección de gastos'!Q$35-'3-Proyección de gastos'!$C38)),0)</f>
        <v>0</v>
      </c>
      <c r="R38" s="188">
        <f>IF(OR((R$35=$C38+$G38),(R$35=$C38+$G38*2),(R$35=$C38+$G38*3)),$F38*((1+'2- Datos de entrada'!$C$5)^('3-Proyección de gastos'!R$35-'3-Proyección de gastos'!$C38)),0)</f>
        <v>0</v>
      </c>
      <c r="S38" s="188">
        <f>IF(OR((S$35=$C38+$G38),(S$35=$C38+$G38*2),(S$35=$C38+$G38*3)),$F38*((1+'2- Datos de entrada'!$C$5)^('3-Proyección de gastos'!S$35-'3-Proyección de gastos'!$C38)),0)</f>
        <v>0</v>
      </c>
      <c r="T38" s="188">
        <f>IF(OR((T$35=$C38+$G38),(T$35=$C38+$G38*2),(T$35=$C38+$G38*3)),$F38*((1+'2- Datos de entrada'!$C$5)^('3-Proyección de gastos'!T$35-'3-Proyección de gastos'!$C38)),0)</f>
        <v>0</v>
      </c>
      <c r="U38" s="188">
        <f>IF(OR((U$35=$C38+$G38),(U$35=$C38+$G38*2),(U$35=$C38+$G38*3)),$F38*((1+'2- Datos de entrada'!$C$5)^('3-Proyección de gastos'!U$35-'3-Proyección de gastos'!$C38)),0)</f>
        <v>0</v>
      </c>
      <c r="V38" s="188">
        <f>IF(OR((V$35=$C38+$G38),(V$35=$C38+$G38*2),(V$35=$C38+$G38*3)),$F38*((1+'2- Datos de entrada'!$C$5)^('3-Proyección de gastos'!V$35-'3-Proyección de gastos'!$C38)),0)</f>
        <v>0</v>
      </c>
      <c r="W38" s="188">
        <f>IF(OR((W$35=$C38+$G38),(W$35=$C38+$G38*2),(W$35=$C38+$G38*3)),$F38*((1+'2- Datos de entrada'!$C$5)^('3-Proyección de gastos'!W$35-'3-Proyección de gastos'!$C38)),0)</f>
        <v>0</v>
      </c>
      <c r="X38" s="188">
        <f>IF(OR((X$35=$C38+$G38),(X$35=$C38+$G38*2),(X$35=$C38+$G38*3)),$F38*((1+'2- Datos de entrada'!$C$5)^('3-Proyección de gastos'!X$35-'3-Proyección de gastos'!$C38)),0)</f>
        <v>0</v>
      </c>
      <c r="Y38" s="188">
        <f>IF(OR((Y$35=$C38+$G38),(Y$35=$C38+$G38*2),(Y$35=$C38+$G38*3)),$F38*((1+'2- Datos de entrada'!$C$5)^('3-Proyección de gastos'!Y$35-'3-Proyección de gastos'!$C38)),0)</f>
        <v>0</v>
      </c>
      <c r="Z38" s="188">
        <f>IF(OR((Z$35=$C38+$G38),(Z$35=$C38+$G38*2),(Z$35=$C38+$G38*3)),$F38*((1+'2- Datos de entrada'!$C$5)^('3-Proyección de gastos'!Z$35-'3-Proyección de gastos'!$C38)),0)</f>
        <v>0</v>
      </c>
      <c r="AA38" s="188">
        <f>IF(OR((AA$35=$C38+$G38),(AA$35=$C38+$G38*2),(AA$35=$C38+$G38*3)),$F38*((1+'2- Datos de entrada'!$C$5)^('3-Proyección de gastos'!AA$35-'3-Proyección de gastos'!$C38)),0)</f>
        <v>0</v>
      </c>
      <c r="AB38" s="188">
        <f>IF(OR((AB$35=$C38+$G38),(AB$35=$C38+$G38*2),(AB$35=$C38+$G38*3)),$F38*((1+'2- Datos de entrada'!$C$5)^('3-Proyección de gastos'!AB$35-'3-Proyección de gastos'!$C38)),0)</f>
        <v>0</v>
      </c>
      <c r="AC38" s="188">
        <f>IF(OR((AC$35=$C38+$G38),(AC$35=$C38+$G38*2),(AC$35=$C38+$G38*3)),$F38*((1+'2- Datos de entrada'!$C$5)^('3-Proyección de gastos'!AC$35-'3-Proyección de gastos'!$C38)),0)</f>
        <v>0</v>
      </c>
      <c r="AD38" s="200"/>
    </row>
    <row r="39" spans="1:30" s="55" customFormat="1" x14ac:dyDescent="0.3">
      <c r="B39" s="219" t="str">
        <f>'2- Datos de entrada'!E11</f>
        <v>Línea de Conduccion:</v>
      </c>
      <c r="C39" s="197">
        <f>IF(ISNUMBER('2- Datos de entrada'!G11),'2- Datos de entrada'!G11,)</f>
        <v>0</v>
      </c>
      <c r="D39" s="198"/>
      <c r="E39" s="198"/>
      <c r="F39" s="220">
        <f>'2- Datos de entrada'!F11*'2- Datos de entrada'!$F$27</f>
        <v>0</v>
      </c>
      <c r="G39" s="198">
        <f>'6-Datos de referencia'!B3</f>
        <v>20</v>
      </c>
      <c r="H39" s="188">
        <f>IF(OR((H$35=$C39+$G39),(H$35=$C39+$G39*2),(H$35=$C39+$G39*3)),$F39*((1+'2- Datos de entrada'!$C$5)^('3-Proyección de gastos'!H$35-'3-Proyección de gastos'!$C39)),0)</f>
        <v>0</v>
      </c>
      <c r="I39" s="188">
        <f>IF(OR((I$35=$C39+$G39),(I$35=$C39+$G39*2),(I$35=$C39+$G39*3)),$F39*((1+'2- Datos de entrada'!$C$5)^('3-Proyección de gastos'!I$35-'3-Proyección de gastos'!$C39)),0)</f>
        <v>0</v>
      </c>
      <c r="J39" s="188">
        <f>IF(OR((J$35=$C39+$G39),(J$35=$C39+$G39*2),(J$35=$C39+$G39*3)),$F39*((1+'2- Datos de entrada'!$C$5)^('3-Proyección de gastos'!J$35-'3-Proyección de gastos'!$C39)),0)</f>
        <v>0</v>
      </c>
      <c r="K39" s="188">
        <f>IF(OR((K$35=$C39+$G39),(K$35=$C39+$G39*2),(K$35=$C39+$G39*3)),$F39*((1+'2- Datos de entrada'!$C$5)^('3-Proyección de gastos'!K$35-'3-Proyección de gastos'!$C39)),0)</f>
        <v>0</v>
      </c>
      <c r="L39" s="188">
        <f>IF(OR((L$35=$C39+$G39),(L$35=$C39+$G39*2),(L$35=$C39+$G39*3)),$F39*((1+'2- Datos de entrada'!$C$5)^('3-Proyección de gastos'!L$35-'3-Proyección de gastos'!$C39)),0)</f>
        <v>0</v>
      </c>
      <c r="M39" s="188">
        <f>IF(OR((M$35=$C39+$G39),(M$35=$C39+$G39*2),(M$35=$C39+$G39*3)),$F39*((1+'2- Datos de entrada'!$C$5)^('3-Proyección de gastos'!M$35-'3-Proyección de gastos'!$C39)),0)</f>
        <v>0</v>
      </c>
      <c r="N39" s="188">
        <f>IF(OR((N$35=$C39+$G39),(N$35=$C39+$G39*2),(N$35=$C39+$G39*3)),$F39*((1+'2- Datos de entrada'!$C$5)^('3-Proyección de gastos'!N$35-'3-Proyección de gastos'!$C39)),0)</f>
        <v>0</v>
      </c>
      <c r="O39" s="188">
        <f>IF(OR((O$35=$C39+$G39),(O$35=$C39+$G39*2),(O$35=$C39+$G39*3)),$F39*((1+'2- Datos de entrada'!$C$5)^('3-Proyección de gastos'!O$35-'3-Proyección de gastos'!$C39)),0)</f>
        <v>0</v>
      </c>
      <c r="P39" s="188">
        <f>IF(OR((P$35=$C39+$G39),(P$35=$C39+$G39*2),(P$35=$C39+$G39*3)),$F39*((1+'2- Datos de entrada'!$C$5)^('3-Proyección de gastos'!P$35-'3-Proyección de gastos'!$C39)),0)</f>
        <v>0</v>
      </c>
      <c r="Q39" s="188">
        <f>IF(OR((Q$35=$C39+$G39),(Q$35=$C39+$G39*2),(Q$35=$C39+$G39*3)),$F39*((1+'2- Datos de entrada'!$C$5)^('3-Proyección de gastos'!Q$35-'3-Proyección de gastos'!$C39)),0)</f>
        <v>0</v>
      </c>
      <c r="R39" s="188">
        <f>IF(OR((R$35=$C39+$G39),(R$35=$C39+$G39*2),(R$35=$C39+$G39*3)),$F39*((1+'2- Datos de entrada'!$C$5)^('3-Proyección de gastos'!R$35-'3-Proyección de gastos'!$C39)),0)</f>
        <v>0</v>
      </c>
      <c r="S39" s="188">
        <f>IF(OR((S$35=$C39+$G39),(S$35=$C39+$G39*2),(S$35=$C39+$G39*3)),$F39*((1+'2- Datos de entrada'!$C$5)^('3-Proyección de gastos'!S$35-'3-Proyección de gastos'!$C39)),0)</f>
        <v>0</v>
      </c>
      <c r="T39" s="188">
        <f>IF(OR((T$35=$C39+$G39),(T$35=$C39+$G39*2),(T$35=$C39+$G39*3)),$F39*((1+'2- Datos de entrada'!$C$5)^('3-Proyección de gastos'!T$35-'3-Proyección de gastos'!$C39)),0)</f>
        <v>0</v>
      </c>
      <c r="U39" s="188">
        <f>IF(OR((U$35=$C39+$G39),(U$35=$C39+$G39*2),(U$35=$C39+$G39*3)),$F39*((1+'2- Datos de entrada'!$C$5)^('3-Proyección de gastos'!U$35-'3-Proyección de gastos'!$C39)),0)</f>
        <v>0</v>
      </c>
      <c r="V39" s="188">
        <f>IF(OR((V$35=$C39+$G39),(V$35=$C39+$G39*2),(V$35=$C39+$G39*3)),$F39*((1+'2- Datos de entrada'!$C$5)^('3-Proyección de gastos'!V$35-'3-Proyección de gastos'!$C39)),0)</f>
        <v>0</v>
      </c>
      <c r="W39" s="188">
        <f>IF(OR((W$35=$C39+$G39),(W$35=$C39+$G39*2),(W$35=$C39+$G39*3)),$F39*((1+'2- Datos de entrada'!$C$5)^('3-Proyección de gastos'!W$35-'3-Proyección de gastos'!$C39)),0)</f>
        <v>0</v>
      </c>
      <c r="X39" s="188">
        <f>IF(OR((X$35=$C39+$G39),(X$35=$C39+$G39*2),(X$35=$C39+$G39*3)),$F39*((1+'2- Datos de entrada'!$C$5)^('3-Proyección de gastos'!X$35-'3-Proyección de gastos'!$C39)),0)</f>
        <v>0</v>
      </c>
      <c r="Y39" s="188">
        <f>IF(OR((Y$35=$C39+$G39),(Y$35=$C39+$G39*2),(Y$35=$C39+$G39*3)),$F39*((1+'2- Datos de entrada'!$C$5)^('3-Proyección de gastos'!Y$35-'3-Proyección de gastos'!$C39)),0)</f>
        <v>0</v>
      </c>
      <c r="Z39" s="188">
        <f>IF(OR((Z$35=$C39+$G39),(Z$35=$C39+$G39*2),(Z$35=$C39+$G39*3)),$F39*((1+'2- Datos de entrada'!$C$5)^('3-Proyección de gastos'!Z$35-'3-Proyección de gastos'!$C39)),0)</f>
        <v>0</v>
      </c>
      <c r="AA39" s="188">
        <f>IF(OR((AA$35=$C39+$G39),(AA$35=$C39+$G39*2),(AA$35=$C39+$G39*3)),$F39*((1+'2- Datos de entrada'!$C$5)^('3-Proyección de gastos'!AA$35-'3-Proyección de gastos'!$C39)),0)</f>
        <v>0</v>
      </c>
      <c r="AB39" s="188">
        <f>IF(OR((AB$35=$C39+$G39),(AB$35=$C39+$G39*2),(AB$35=$C39+$G39*3)),$F39*((1+'2- Datos de entrada'!$C$5)^('3-Proyección de gastos'!AB$35-'3-Proyección de gastos'!$C39)),0)</f>
        <v>0</v>
      </c>
      <c r="AC39" s="188">
        <f>IF(OR((AC$35=$C39+$G39),(AC$35=$C39+$G39*2),(AC$35=$C39+$G39*3)),$F39*((1+'2- Datos de entrada'!$C$5)^('3-Proyección de gastos'!AC$35-'3-Proyección de gastos'!$C39)),0)</f>
        <v>0</v>
      </c>
      <c r="AD39" s="200"/>
    </row>
    <row r="40" spans="1:30" s="55" customFormat="1" x14ac:dyDescent="0.3">
      <c r="B40" s="219" t="str">
        <f>'2- Datos de entrada'!E12</f>
        <v>Tanque de Almacenamiento:</v>
      </c>
      <c r="C40" s="197">
        <f>IF(ISNUMBER('2- Datos de entrada'!G12),'2- Datos de entrada'!G12,)</f>
        <v>0</v>
      </c>
      <c r="D40" s="198"/>
      <c r="E40" s="198"/>
      <c r="F40" s="220">
        <f>'2- Datos de entrada'!F12*'2- Datos de entrada'!$F$27</f>
        <v>0</v>
      </c>
      <c r="G40" s="198">
        <f>'6-Datos de referencia'!B4</f>
        <v>20</v>
      </c>
      <c r="H40" s="188">
        <f>IF(OR((H$35=$C40+$G40),(H$35=$C40+$G40*2),(H$35=$C40+$G40*3)),$F40*((1+'2- Datos de entrada'!$C$5)^('3-Proyección de gastos'!H$35-'3-Proyección de gastos'!$C40)),0)</f>
        <v>0</v>
      </c>
      <c r="I40" s="188">
        <f>IF(OR((I$35=$C40+$G40),(I$35=$C40+$G40*2),(I$35=$C40+$G40*3)),$F40*((1+'2- Datos de entrada'!$C$5)^('3-Proyección de gastos'!I$35-'3-Proyección de gastos'!$C40)),0)</f>
        <v>0</v>
      </c>
      <c r="J40" s="188">
        <f>IF(OR((J$35=$C40+$G40),(J$35=$C40+$G40*2),(J$35=$C40+$G40*3)),$F40*((1+'2- Datos de entrada'!$C$5)^('3-Proyección de gastos'!J$35-'3-Proyección de gastos'!$C40)),0)</f>
        <v>0</v>
      </c>
      <c r="K40" s="188">
        <f>IF(OR((K$35=$C40+$G40),(K$35=$C40+$G40*2),(K$35=$C40+$G40*3)),$F40*((1+'2- Datos de entrada'!$C$5)^('3-Proyección de gastos'!K$35-'3-Proyección de gastos'!$C40)),0)</f>
        <v>0</v>
      </c>
      <c r="L40" s="188">
        <f>IF(OR((L$35=$C40+$G40),(L$35=$C40+$G40*2),(L$35=$C40+$G40*3)),$F40*((1+'2- Datos de entrada'!$C$5)^('3-Proyección de gastos'!L$35-'3-Proyección de gastos'!$C40)),0)</f>
        <v>0</v>
      </c>
      <c r="M40" s="188">
        <f>IF(OR((M$35=$C40+$G40),(M$35=$C40+$G40*2),(M$35=$C40+$G40*3)),$F40*((1+'2- Datos de entrada'!$C$5)^('3-Proyección de gastos'!M$35-'3-Proyección de gastos'!$C40)),0)</f>
        <v>0</v>
      </c>
      <c r="N40" s="188">
        <f>IF(OR((N$35=$C40+$G40),(N$35=$C40+$G40*2),(N$35=$C40+$G40*3)),$F40*((1+'2- Datos de entrada'!$C$5)^('3-Proyección de gastos'!N$35-'3-Proyección de gastos'!$C40)),0)</f>
        <v>0</v>
      </c>
      <c r="O40" s="188">
        <f>IF(OR((O$35=$C40+$G40),(O$35=$C40+$G40*2),(O$35=$C40+$G40*3)),$F40*((1+'2- Datos de entrada'!$C$5)^('3-Proyección de gastos'!O$35-'3-Proyección de gastos'!$C40)),0)</f>
        <v>0</v>
      </c>
      <c r="P40" s="188">
        <f>IF(OR((P$35=$C40+$G40),(P$35=$C40+$G40*2),(P$35=$C40+$G40*3)),$F40*((1+'2- Datos de entrada'!$C$5)^('3-Proyección de gastos'!P$35-'3-Proyección de gastos'!$C40)),0)</f>
        <v>0</v>
      </c>
      <c r="Q40" s="188">
        <f>IF(OR((Q$35=$C40+$G40),(Q$35=$C40+$G40*2),(Q$35=$C40+$G40*3)),$F40*((1+'2- Datos de entrada'!$C$5)^('3-Proyección de gastos'!Q$35-'3-Proyección de gastos'!$C40)),0)</f>
        <v>0</v>
      </c>
      <c r="R40" s="188">
        <f>IF(OR((R$35=$C40+$G40),(R$35=$C40+$G40*2),(R$35=$C40+$G40*3)),$F40*((1+'2- Datos de entrada'!$C$5)^('3-Proyección de gastos'!R$35-'3-Proyección de gastos'!$C40)),0)</f>
        <v>0</v>
      </c>
      <c r="S40" s="188">
        <f>IF(OR((S$35=$C40+$G40),(S$35=$C40+$G40*2),(S$35=$C40+$G40*3)),$F40*((1+'2- Datos de entrada'!$C$5)^('3-Proyección de gastos'!S$35-'3-Proyección de gastos'!$C40)),0)</f>
        <v>0</v>
      </c>
      <c r="T40" s="188">
        <f>IF(OR((T$35=$C40+$G40),(T$35=$C40+$G40*2),(T$35=$C40+$G40*3)),$F40*((1+'2- Datos de entrada'!$C$5)^('3-Proyección de gastos'!T$35-'3-Proyección de gastos'!$C40)),0)</f>
        <v>0</v>
      </c>
      <c r="U40" s="188">
        <f>IF(OR((U$35=$C40+$G40),(U$35=$C40+$G40*2),(U$35=$C40+$G40*3)),$F40*((1+'2- Datos de entrada'!$C$5)^('3-Proyección de gastos'!U$35-'3-Proyección de gastos'!$C40)),0)</f>
        <v>0</v>
      </c>
      <c r="V40" s="188">
        <f>IF(OR((V$35=$C40+$G40),(V$35=$C40+$G40*2),(V$35=$C40+$G40*3)),$F40*((1+'2- Datos de entrada'!$C$5)^('3-Proyección de gastos'!V$35-'3-Proyección de gastos'!$C40)),0)</f>
        <v>0</v>
      </c>
      <c r="W40" s="188">
        <f>IF(OR((W$35=$C40+$G40),(W$35=$C40+$G40*2),(W$35=$C40+$G40*3)),$F40*((1+'2- Datos de entrada'!$C$5)^('3-Proyección de gastos'!W$35-'3-Proyección de gastos'!$C40)),0)</f>
        <v>0</v>
      </c>
      <c r="X40" s="188">
        <f>IF(OR((X$35=$C40+$G40),(X$35=$C40+$G40*2),(X$35=$C40+$G40*3)),$F40*((1+'2- Datos de entrada'!$C$5)^('3-Proyección de gastos'!X$35-'3-Proyección de gastos'!$C40)),0)</f>
        <v>0</v>
      </c>
      <c r="Y40" s="188">
        <f>IF(OR((Y$35=$C40+$G40),(Y$35=$C40+$G40*2),(Y$35=$C40+$G40*3)),$F40*((1+'2- Datos de entrada'!$C$5)^('3-Proyección de gastos'!Y$35-'3-Proyección de gastos'!$C40)),0)</f>
        <v>0</v>
      </c>
      <c r="Z40" s="188">
        <f>IF(OR((Z$35=$C40+$G40),(Z$35=$C40+$G40*2),(Z$35=$C40+$G40*3)),$F40*((1+'2- Datos de entrada'!$C$5)^('3-Proyección de gastos'!Z$35-'3-Proyección de gastos'!$C40)),0)</f>
        <v>0</v>
      </c>
      <c r="AA40" s="188">
        <f>IF(OR((AA$35=$C40+$G40),(AA$35=$C40+$G40*2),(AA$35=$C40+$G40*3)),$F40*((1+'2- Datos de entrada'!$C$5)^('3-Proyección de gastos'!AA$35-'3-Proyección de gastos'!$C40)),0)</f>
        <v>0</v>
      </c>
      <c r="AB40" s="188">
        <f>IF(OR((AB$35=$C40+$G40),(AB$35=$C40+$G40*2),(AB$35=$C40+$G40*3)),$F40*((1+'2- Datos de entrada'!$C$5)^('3-Proyección de gastos'!AB$35-'3-Proyección de gastos'!$C40)),0)</f>
        <v>0</v>
      </c>
      <c r="AC40" s="188">
        <f>IF(OR((AC$35=$C40+$G40),(AC$35=$C40+$G40*2),(AC$35=$C40+$G40*3)),$F40*((1+'2- Datos de entrada'!$C$5)^('3-Proyección de gastos'!AC$35-'3-Proyección de gastos'!$C40)),0)</f>
        <v>0</v>
      </c>
      <c r="AD40" s="200"/>
    </row>
    <row r="41" spans="1:30" s="55" customFormat="1" x14ac:dyDescent="0.3">
      <c r="B41" s="219" t="str">
        <f>'2- Datos de entrada'!E13</f>
        <v>Red de Distribución y Conexiones</v>
      </c>
      <c r="C41" s="197">
        <f>IF(ISNUMBER('2- Datos de entrada'!G13),'2- Datos de entrada'!G13,)</f>
        <v>0</v>
      </c>
      <c r="D41" s="198"/>
      <c r="E41" s="198"/>
      <c r="F41" s="220">
        <f>'2- Datos de entrada'!F13*'2- Datos de entrada'!$F$27</f>
        <v>0</v>
      </c>
      <c r="G41" s="198">
        <f>'6-Datos de referencia'!B5</f>
        <v>30</v>
      </c>
      <c r="H41" s="188">
        <f>IF(OR((H$35=$C41+$G41),(H$35=$C41+$G41*2),(H$35=$C41+$G41*3)),$F41*((1+'2- Datos de entrada'!$C$5)^('3-Proyección de gastos'!H$35-'3-Proyección de gastos'!$C41)),0)</f>
        <v>0</v>
      </c>
      <c r="I41" s="188">
        <f>IF(OR((I$35=$C41+$G41),(I$35=$C41+$G41*2),(I$35=$C41+$G41*3)),$F41*((1+'2- Datos de entrada'!$C$5)^('3-Proyección de gastos'!I$35-'3-Proyección de gastos'!$C41)),0)</f>
        <v>0</v>
      </c>
      <c r="J41" s="188">
        <f>IF(OR((J$35=$C41+$G41),(J$35=$C41+$G41*2),(J$35=$C41+$G41*3)),$F41*((1+'2- Datos de entrada'!$C$5)^('3-Proyección de gastos'!J$35-'3-Proyección de gastos'!$C41)),0)</f>
        <v>0</v>
      </c>
      <c r="K41" s="188">
        <f>IF(OR((K$35=$C41+$G41),(K$35=$C41+$G41*2),(K$35=$C41+$G41*3)),$F41*((1+'2- Datos de entrada'!$C$5)^('3-Proyección de gastos'!K$35-'3-Proyección de gastos'!$C41)),0)</f>
        <v>0</v>
      </c>
      <c r="L41" s="188">
        <f>IF(OR((L$35=$C41+$G41),(L$35=$C41+$G41*2),(L$35=$C41+$G41*3)),$F41*((1+'2- Datos de entrada'!$C$5)^('3-Proyección de gastos'!L$35-'3-Proyección de gastos'!$C41)),0)</f>
        <v>0</v>
      </c>
      <c r="M41" s="188">
        <f>IF(OR((M$35=$C41+$G41),(M$35=$C41+$G41*2),(M$35=$C41+$G41*3)),$F41*((1+'2- Datos de entrada'!$C$5)^('3-Proyección de gastos'!M$35-'3-Proyección de gastos'!$C41)),0)</f>
        <v>0</v>
      </c>
      <c r="N41" s="188">
        <f>IF(OR((N$35=$C41+$G41),(N$35=$C41+$G41*2),(N$35=$C41+$G41*3)),$F41*((1+'2- Datos de entrada'!$C$5)^('3-Proyección de gastos'!N$35-'3-Proyección de gastos'!$C41)),0)</f>
        <v>0</v>
      </c>
      <c r="O41" s="188">
        <f>IF(OR((O$35=$C41+$G41),(O$35=$C41+$G41*2),(O$35=$C41+$G41*3)),$F41*((1+'2- Datos de entrada'!$C$5)^('3-Proyección de gastos'!O$35-'3-Proyección de gastos'!$C41)),0)</f>
        <v>0</v>
      </c>
      <c r="P41" s="188">
        <f>IF(OR((P$35=$C41+$G41),(P$35=$C41+$G41*2),(P$35=$C41+$G41*3)),$F41*((1+'2- Datos de entrada'!$C$5)^('3-Proyección de gastos'!P$35-'3-Proyección de gastos'!$C41)),0)</f>
        <v>0</v>
      </c>
      <c r="Q41" s="188">
        <f>IF(OR((Q$35=$C41+$G41),(Q$35=$C41+$G41*2),(Q$35=$C41+$G41*3)),$F41*((1+'2- Datos de entrada'!$C$5)^('3-Proyección de gastos'!Q$35-'3-Proyección de gastos'!$C41)),0)</f>
        <v>0</v>
      </c>
      <c r="R41" s="188">
        <f>IF(OR((R$35=$C41+$G41),(R$35=$C41+$G41*2),(R$35=$C41+$G41*3)),$F41*((1+'2- Datos de entrada'!$C$5)^('3-Proyección de gastos'!R$35-'3-Proyección de gastos'!$C41)),0)</f>
        <v>0</v>
      </c>
      <c r="S41" s="188">
        <f>IF(OR((S$35=$C41+$G41),(S$35=$C41+$G41*2),(S$35=$C41+$G41*3)),$F41*((1+'2- Datos de entrada'!$C$5)^('3-Proyección de gastos'!S$35-'3-Proyección de gastos'!$C41)),0)</f>
        <v>0</v>
      </c>
      <c r="T41" s="188">
        <f>IF(OR((T$35=$C41+$G41),(T$35=$C41+$G41*2),(T$35=$C41+$G41*3)),$F41*((1+'2- Datos de entrada'!$C$5)^('3-Proyección de gastos'!T$35-'3-Proyección de gastos'!$C41)),0)</f>
        <v>0</v>
      </c>
      <c r="U41" s="188">
        <f>IF(OR((U$35=$C41+$G41),(U$35=$C41+$G41*2),(U$35=$C41+$G41*3)),$F41*((1+'2- Datos de entrada'!$C$5)^('3-Proyección de gastos'!U$35-'3-Proyección de gastos'!$C41)),0)</f>
        <v>0</v>
      </c>
      <c r="V41" s="188">
        <f>IF(OR((V$35=$C41+$G41),(V$35=$C41+$G41*2),(V$35=$C41+$G41*3)),$F41*((1+'2- Datos de entrada'!$C$5)^('3-Proyección de gastos'!V$35-'3-Proyección de gastos'!$C41)),0)</f>
        <v>0</v>
      </c>
      <c r="W41" s="188">
        <f>IF(OR((W$35=$C41+$G41),(W$35=$C41+$G41*2),(W$35=$C41+$G41*3)),$F41*((1+'2- Datos de entrada'!$C$5)^('3-Proyección de gastos'!W$35-'3-Proyección de gastos'!$C41)),0)</f>
        <v>0</v>
      </c>
      <c r="X41" s="188">
        <f>IF(OR((X$35=$C41+$G41),(X$35=$C41+$G41*2),(X$35=$C41+$G41*3)),$F41*((1+'2- Datos de entrada'!$C$5)^('3-Proyección de gastos'!X$35-'3-Proyección de gastos'!$C41)),0)</f>
        <v>0</v>
      </c>
      <c r="Y41" s="188">
        <f>IF(OR((Y$35=$C41+$G41),(Y$35=$C41+$G41*2),(Y$35=$C41+$G41*3)),$F41*((1+'2- Datos de entrada'!$C$5)^('3-Proyección de gastos'!Y$35-'3-Proyección de gastos'!$C41)),0)</f>
        <v>0</v>
      </c>
      <c r="Z41" s="188">
        <f>IF(OR((Z$35=$C41+$G41),(Z$35=$C41+$G41*2),(Z$35=$C41+$G41*3)),$F41*((1+'2- Datos de entrada'!$C$5)^('3-Proyección de gastos'!Z$35-'3-Proyección de gastos'!$C41)),0)</f>
        <v>0</v>
      </c>
      <c r="AA41" s="188">
        <f>IF(OR((AA$35=$C41+$G41),(AA$35=$C41+$G41*2),(AA$35=$C41+$G41*3)),$F41*((1+'2- Datos de entrada'!$C$5)^('3-Proyección de gastos'!AA$35-'3-Proyección de gastos'!$C41)),0)</f>
        <v>0</v>
      </c>
      <c r="AB41" s="188">
        <f>IF(OR((AB$35=$C41+$G41),(AB$35=$C41+$G41*2),(AB$35=$C41+$G41*3)),$F41*((1+'2- Datos de entrada'!$C$5)^('3-Proyección de gastos'!AB$35-'3-Proyección de gastos'!$C41)),0)</f>
        <v>0</v>
      </c>
      <c r="AC41" s="188">
        <f>IF(OR((AC$35=$C41+$G41),(AC$35=$C41+$G41*2),(AC$35=$C41+$G41*3)),$F41*((1+'2- Datos de entrada'!$C$5)^('3-Proyección de gastos'!AC$35-'3-Proyección de gastos'!$C41)),0)</f>
        <v>0</v>
      </c>
      <c r="AD41" s="200"/>
    </row>
    <row r="42" spans="1:30" s="55" customFormat="1" x14ac:dyDescent="0.3">
      <c r="B42" s="219" t="str">
        <f>'2- Datos de entrada'!E14</f>
        <v>Pozo</v>
      </c>
      <c r="C42" s="197">
        <f>IF(ISNUMBER('2- Datos de entrada'!G14),'2- Datos de entrada'!G14,)</f>
        <v>0</v>
      </c>
      <c r="D42" s="198"/>
      <c r="E42" s="198"/>
      <c r="F42" s="220">
        <f>'2- Datos de entrada'!F14*'2- Datos de entrada'!$F$27</f>
        <v>0</v>
      </c>
      <c r="G42" s="198">
        <f>'6-Datos de referencia'!B6</f>
        <v>10</v>
      </c>
      <c r="H42" s="188">
        <f>IF(OR((H$35=$C42+$G42),(H$35=$C42+$G42*2),(H$35=$C42+$G42*3)),$F42*((1+'2- Datos de entrada'!$C$5)^('3-Proyección de gastos'!H$35-'3-Proyección de gastos'!$C42)),0)</f>
        <v>0</v>
      </c>
      <c r="I42" s="188">
        <f>IF(OR((I$35=$C42+$G42),(I$35=$C42+$G42*2),(I$35=$C42+$G42*3)),$F42*((1+'2- Datos de entrada'!$C$5)^('3-Proyección de gastos'!I$35-'3-Proyección de gastos'!$C42)),0)</f>
        <v>0</v>
      </c>
      <c r="J42" s="188">
        <f>IF(OR((J$35=$C42+$G42),(J$35=$C42+$G42*2),(J$35=$C42+$G42*3)),$F42*((1+'2- Datos de entrada'!$C$5)^('3-Proyección de gastos'!J$35-'3-Proyección de gastos'!$C42)),0)</f>
        <v>0</v>
      </c>
      <c r="K42" s="188">
        <f>IF(OR((K$35=$C42+$G42),(K$35=$C42+$G42*2),(K$35=$C42+$G42*3)),$F42*((1+'2- Datos de entrada'!$C$5)^('3-Proyección de gastos'!K$35-'3-Proyección de gastos'!$C42)),0)</f>
        <v>0</v>
      </c>
      <c r="L42" s="188">
        <f>IF(OR((L$35=$C42+$G42),(L$35=$C42+$G42*2),(L$35=$C42+$G42*3)),$F42*((1+'2- Datos de entrada'!$C$5)^('3-Proyección de gastos'!L$35-'3-Proyección de gastos'!$C42)),0)</f>
        <v>0</v>
      </c>
      <c r="M42" s="188">
        <f>IF(OR((M$35=$C42+$G42),(M$35=$C42+$G42*2),(M$35=$C42+$G42*3)),$F42*((1+'2- Datos de entrada'!$C$5)^('3-Proyección de gastos'!M$35-'3-Proyección de gastos'!$C42)),0)</f>
        <v>0</v>
      </c>
      <c r="N42" s="188">
        <f>IF(OR((N$35=$C42+$G42),(N$35=$C42+$G42*2),(N$35=$C42+$G42*3)),$F42*((1+'2- Datos de entrada'!$C$5)^('3-Proyección de gastos'!N$35-'3-Proyección de gastos'!$C42)),0)</f>
        <v>0</v>
      </c>
      <c r="O42" s="188">
        <f>IF(OR((O$35=$C42+$G42),(O$35=$C42+$G42*2),(O$35=$C42+$G42*3)),$F42*((1+'2- Datos de entrada'!$C$5)^('3-Proyección de gastos'!O$35-'3-Proyección de gastos'!$C42)),0)</f>
        <v>0</v>
      </c>
      <c r="P42" s="188">
        <f>IF(OR((P$35=$C42+$G42),(P$35=$C42+$G42*2),(P$35=$C42+$G42*3)),$F42*((1+'2- Datos de entrada'!$C$5)^('3-Proyección de gastos'!P$35-'3-Proyección de gastos'!$C42)),0)</f>
        <v>0</v>
      </c>
      <c r="Q42" s="188">
        <f>IF(OR((Q$35=$C42+$G42),(Q$35=$C42+$G42*2),(Q$35=$C42+$G42*3)),$F42*((1+'2- Datos de entrada'!$C$5)^('3-Proyección de gastos'!Q$35-'3-Proyección de gastos'!$C42)),0)</f>
        <v>0</v>
      </c>
      <c r="R42" s="188">
        <f>IF(OR((R$35=$C42+$G42),(R$35=$C42+$G42*2),(R$35=$C42+$G42*3)),$F42*((1+'2- Datos de entrada'!$C$5)^('3-Proyección de gastos'!R$35-'3-Proyección de gastos'!$C42)),0)</f>
        <v>0</v>
      </c>
      <c r="S42" s="188">
        <f>IF(OR((S$35=$C42+$G42),(S$35=$C42+$G42*2),(S$35=$C42+$G42*3)),$F42*((1+'2- Datos de entrada'!$C$5)^('3-Proyección de gastos'!S$35-'3-Proyección de gastos'!$C42)),0)</f>
        <v>0</v>
      </c>
      <c r="T42" s="188">
        <f>IF(OR((T$35=$C42+$G42),(T$35=$C42+$G42*2),(T$35=$C42+$G42*3)),$F42*((1+'2- Datos de entrada'!$C$5)^('3-Proyección de gastos'!T$35-'3-Proyección de gastos'!$C42)),0)</f>
        <v>0</v>
      </c>
      <c r="U42" s="188">
        <f>IF(OR((U$35=$C42+$G42),(U$35=$C42+$G42*2),(U$35=$C42+$G42*3)),$F42*((1+'2- Datos de entrada'!$C$5)^('3-Proyección de gastos'!U$35-'3-Proyección de gastos'!$C42)),0)</f>
        <v>0</v>
      </c>
      <c r="V42" s="188">
        <f>IF(OR((V$35=$C42+$G42),(V$35=$C42+$G42*2),(V$35=$C42+$G42*3)),$F42*((1+'2- Datos de entrada'!$C$5)^('3-Proyección de gastos'!V$35-'3-Proyección de gastos'!$C42)),0)</f>
        <v>0</v>
      </c>
      <c r="W42" s="188">
        <f>IF(OR((W$35=$C42+$G42),(W$35=$C42+$G42*2),(W$35=$C42+$G42*3)),$F42*((1+'2- Datos de entrada'!$C$5)^('3-Proyección de gastos'!W$35-'3-Proyección de gastos'!$C42)),0)</f>
        <v>0</v>
      </c>
      <c r="X42" s="188">
        <f>IF(OR((X$35=$C42+$G42),(X$35=$C42+$G42*2),(X$35=$C42+$G42*3)),$F42*((1+'2- Datos de entrada'!$C$5)^('3-Proyección de gastos'!X$35-'3-Proyección de gastos'!$C42)),0)</f>
        <v>0</v>
      </c>
      <c r="Y42" s="188">
        <f>IF(OR((Y$35=$C42+$G42),(Y$35=$C42+$G42*2),(Y$35=$C42+$G42*3)),$F42*((1+'2- Datos de entrada'!$C$5)^('3-Proyección de gastos'!Y$35-'3-Proyección de gastos'!$C42)),0)</f>
        <v>0</v>
      </c>
      <c r="Z42" s="188">
        <f>IF(OR((Z$35=$C42+$G42),(Z$35=$C42+$G42*2),(Z$35=$C42+$G42*3)),$F42*((1+'2- Datos de entrada'!$C$5)^('3-Proyección de gastos'!Z$35-'3-Proyección de gastos'!$C42)),0)</f>
        <v>0</v>
      </c>
      <c r="AA42" s="188">
        <f>IF(OR((AA$35=$C42+$G42),(AA$35=$C42+$G42*2),(AA$35=$C42+$G42*3)),$F42*((1+'2- Datos de entrada'!$C$5)^('3-Proyección de gastos'!AA$35-'3-Proyección de gastos'!$C42)),0)</f>
        <v>0</v>
      </c>
      <c r="AB42" s="188">
        <f>IF(OR((AB$35=$C42+$G42),(AB$35=$C42+$G42*2),(AB$35=$C42+$G42*3)),$F42*((1+'2- Datos de entrada'!$C$5)^('3-Proyección de gastos'!AB$35-'3-Proyección de gastos'!$C42)),0)</f>
        <v>0</v>
      </c>
      <c r="AC42" s="188">
        <f>IF(OR((AC$35=$C42+$G42),(AC$35=$C42+$G42*2),(AC$35=$C42+$G42*3)),$F42*((1+'2- Datos de entrada'!$C$5)^('3-Proyección de gastos'!AC$35-'3-Proyección de gastos'!$C42)),0)</f>
        <v>0</v>
      </c>
      <c r="AD42" s="200"/>
    </row>
    <row r="43" spans="1:30" s="55" customFormat="1" x14ac:dyDescent="0.3">
      <c r="B43" s="219" t="str">
        <f>'2- Datos de entrada'!E15</f>
        <v>Estación de bombeo (caseta y cárcamo) incluye el tablero:</v>
      </c>
      <c r="C43" s="197">
        <f>IF(ISNUMBER('2- Datos de entrada'!G15),'2- Datos de entrada'!G15,)</f>
        <v>0</v>
      </c>
      <c r="D43" s="198"/>
      <c r="E43" s="198"/>
      <c r="F43" s="220">
        <f>'2- Datos de entrada'!F15*'2- Datos de entrada'!$F$27</f>
        <v>0</v>
      </c>
      <c r="G43" s="198">
        <f>'6-Datos de referencia'!B7</f>
        <v>20</v>
      </c>
      <c r="H43" s="188">
        <f>IF(OR((H$35=$C43+$G43),(H$35=$C43+$G43*2),(H$35=$C43+$G43*3)),$F43*((1+'2- Datos de entrada'!$C$5)^('3-Proyección de gastos'!H$35-'3-Proyección de gastos'!$C43)),0)</f>
        <v>0</v>
      </c>
      <c r="I43" s="188">
        <f>IF(OR((I$35=$C43+$G43),(I$35=$C43+$G43*2),(I$35=$C43+$G43*3)),$F43*((1+'2- Datos de entrada'!$C$5)^('3-Proyección de gastos'!I$35-'3-Proyección de gastos'!$C43)),0)</f>
        <v>0</v>
      </c>
      <c r="J43" s="188">
        <f>IF(OR((J$35=$C43+$G43),(J$35=$C43+$G43*2),(J$35=$C43+$G43*3)),$F43*((1+'2- Datos de entrada'!$C$5)^('3-Proyección de gastos'!J$35-'3-Proyección de gastos'!$C43)),0)</f>
        <v>0</v>
      </c>
      <c r="K43" s="188">
        <f>IF(OR((K$35=$C43+$G43),(K$35=$C43+$G43*2),(K$35=$C43+$G43*3)),$F43*((1+'2- Datos de entrada'!$C$5)^('3-Proyección de gastos'!K$35-'3-Proyección de gastos'!$C43)),0)</f>
        <v>0</v>
      </c>
      <c r="L43" s="188">
        <f>IF(OR((L$35=$C43+$G43),(L$35=$C43+$G43*2),(L$35=$C43+$G43*3)),$F43*((1+'2- Datos de entrada'!$C$5)^('3-Proyección de gastos'!L$35-'3-Proyección de gastos'!$C43)),0)</f>
        <v>0</v>
      </c>
      <c r="M43" s="188">
        <f>IF(OR((M$35=$C43+$G43),(M$35=$C43+$G43*2),(M$35=$C43+$G43*3)),$F43*((1+'2- Datos de entrada'!$C$5)^('3-Proyección de gastos'!M$35-'3-Proyección de gastos'!$C43)),0)</f>
        <v>0</v>
      </c>
      <c r="N43" s="188">
        <f>IF(OR((N$35=$C43+$G43),(N$35=$C43+$G43*2),(N$35=$C43+$G43*3)),$F43*((1+'2- Datos de entrada'!$C$5)^('3-Proyección de gastos'!N$35-'3-Proyección de gastos'!$C43)),0)</f>
        <v>0</v>
      </c>
      <c r="O43" s="188">
        <f>IF(OR((O$35=$C43+$G43),(O$35=$C43+$G43*2),(O$35=$C43+$G43*3)),$F43*((1+'2- Datos de entrada'!$C$5)^('3-Proyección de gastos'!O$35-'3-Proyección de gastos'!$C43)),0)</f>
        <v>0</v>
      </c>
      <c r="P43" s="188">
        <f>IF(OR((P$35=$C43+$G43),(P$35=$C43+$G43*2),(P$35=$C43+$G43*3)),$F43*((1+'2- Datos de entrada'!$C$5)^('3-Proyección de gastos'!P$35-'3-Proyección de gastos'!$C43)),0)</f>
        <v>0</v>
      </c>
      <c r="Q43" s="188">
        <f>IF(OR((Q$35=$C43+$G43),(Q$35=$C43+$G43*2),(Q$35=$C43+$G43*3)),$F43*((1+'2- Datos de entrada'!$C$5)^('3-Proyección de gastos'!Q$35-'3-Proyección de gastos'!$C43)),0)</f>
        <v>0</v>
      </c>
      <c r="R43" s="188">
        <f>IF(OR((R$35=$C43+$G43),(R$35=$C43+$G43*2),(R$35=$C43+$G43*3)),$F43*((1+'2- Datos de entrada'!$C$5)^('3-Proyección de gastos'!R$35-'3-Proyección de gastos'!$C43)),0)</f>
        <v>0</v>
      </c>
      <c r="S43" s="188">
        <f>IF(OR((S$35=$C43+$G43),(S$35=$C43+$G43*2),(S$35=$C43+$G43*3)),$F43*((1+'2- Datos de entrada'!$C$5)^('3-Proyección de gastos'!S$35-'3-Proyección de gastos'!$C43)),0)</f>
        <v>0</v>
      </c>
      <c r="T43" s="188">
        <f>IF(OR((T$35=$C43+$G43),(T$35=$C43+$G43*2),(T$35=$C43+$G43*3)),$F43*((1+'2- Datos de entrada'!$C$5)^('3-Proyección de gastos'!T$35-'3-Proyección de gastos'!$C43)),0)</f>
        <v>0</v>
      </c>
      <c r="U43" s="188">
        <f>IF(OR((U$35=$C43+$G43),(U$35=$C43+$G43*2),(U$35=$C43+$G43*3)),$F43*((1+'2- Datos de entrada'!$C$5)^('3-Proyección de gastos'!U$35-'3-Proyección de gastos'!$C43)),0)</f>
        <v>0</v>
      </c>
      <c r="V43" s="188">
        <f>IF(OR((V$35=$C43+$G43),(V$35=$C43+$G43*2),(V$35=$C43+$G43*3)),$F43*((1+'2- Datos de entrada'!$C$5)^('3-Proyección de gastos'!V$35-'3-Proyección de gastos'!$C43)),0)</f>
        <v>0</v>
      </c>
      <c r="W43" s="188">
        <f>IF(OR((W$35=$C43+$G43),(W$35=$C43+$G43*2),(W$35=$C43+$G43*3)),$F43*((1+'2- Datos de entrada'!$C$5)^('3-Proyección de gastos'!W$35-'3-Proyección de gastos'!$C43)),0)</f>
        <v>0</v>
      </c>
      <c r="X43" s="188">
        <f>IF(OR((X$35=$C43+$G43),(X$35=$C43+$G43*2),(X$35=$C43+$G43*3)),$F43*((1+'2- Datos de entrada'!$C$5)^('3-Proyección de gastos'!X$35-'3-Proyección de gastos'!$C43)),0)</f>
        <v>0</v>
      </c>
      <c r="Y43" s="188">
        <f>IF(OR((Y$35=$C43+$G43),(Y$35=$C43+$G43*2),(Y$35=$C43+$G43*3)),$F43*((1+'2- Datos de entrada'!$C$5)^('3-Proyección de gastos'!Y$35-'3-Proyección de gastos'!$C43)),0)</f>
        <v>0</v>
      </c>
      <c r="Z43" s="188">
        <f>IF(OR((Z$35=$C43+$G43),(Z$35=$C43+$G43*2),(Z$35=$C43+$G43*3)),$F43*((1+'2- Datos de entrada'!$C$5)^('3-Proyección de gastos'!Z$35-'3-Proyección de gastos'!$C43)),0)</f>
        <v>0</v>
      </c>
      <c r="AA43" s="188">
        <f>IF(OR((AA$35=$C43+$G43),(AA$35=$C43+$G43*2),(AA$35=$C43+$G43*3)),$F43*((1+'2- Datos de entrada'!$C$5)^('3-Proyección de gastos'!AA$35-'3-Proyección de gastos'!$C43)),0)</f>
        <v>0</v>
      </c>
      <c r="AB43" s="188">
        <f>IF(OR((AB$35=$C43+$G43),(AB$35=$C43+$G43*2),(AB$35=$C43+$G43*3)),$F43*((1+'2- Datos de entrada'!$C$5)^('3-Proyección de gastos'!AB$35-'3-Proyección de gastos'!$C43)),0)</f>
        <v>0</v>
      </c>
      <c r="AC43" s="188">
        <f>IF(OR((AC$35=$C43+$G43),(AC$35=$C43+$G43*2),(AC$35=$C43+$G43*3)),$F43*((1+'2- Datos de entrada'!$C$5)^('3-Proyección de gastos'!AC$35-'3-Proyección de gastos'!$C43)),0)</f>
        <v>0</v>
      </c>
      <c r="AD43" s="200"/>
    </row>
    <row r="44" spans="1:30" s="204" customFormat="1" ht="14.5" thickBot="1" x14ac:dyDescent="0.35">
      <c r="A44" s="225"/>
      <c r="B44" s="219" t="str">
        <f>'2- Datos de entrada'!E16</f>
        <v>Planta de tratamiento</v>
      </c>
      <c r="C44" s="198">
        <f>IF(ISNUMBER('2- Datos de entrada'!G16),'2- Datos de entrada'!G16,)</f>
        <v>0</v>
      </c>
      <c r="D44" s="219"/>
      <c r="E44" s="219"/>
      <c r="F44" s="220">
        <f>'2- Datos de entrada'!F16*'2- Datos de entrada'!$F$27</f>
        <v>0</v>
      </c>
      <c r="G44" s="198">
        <f>'6-Datos de referencia'!B9</f>
        <v>17</v>
      </c>
      <c r="H44" s="188">
        <f>IF(OR((H$35=$C44+$G44),(H$35=$C44+$G44*2),(H$35=$C44+$G44*3)),$F44*((1+'2- Datos de entrada'!$C$5)^('3-Proyección de gastos'!H$35-'3-Proyección de gastos'!$C44)),0)</f>
        <v>0</v>
      </c>
      <c r="I44" s="188">
        <f>IF(OR((I$35=$C44+$G44),(I$35=$C44+$G44*2),(I$35=$C44+$G44*3)),$F44*((1+'2- Datos de entrada'!$C$5)^('3-Proyección de gastos'!I$35-'3-Proyección de gastos'!$C44)),0)</f>
        <v>0</v>
      </c>
      <c r="J44" s="188">
        <f>IF(OR((J$35=$C44+$G44),(J$35=$C44+$G44*2),(J$35=$C44+$G44*3)),$F44*((1+'2- Datos de entrada'!$C$5)^('3-Proyección de gastos'!J$35-'3-Proyección de gastos'!$C44)),0)</f>
        <v>0</v>
      </c>
      <c r="K44" s="188">
        <f>IF(OR((K$35=$C44+$G44),(K$35=$C44+$G44*2),(K$35=$C44+$G44*3)),$F44*((1+'2- Datos de entrada'!$C$5)^('3-Proyección de gastos'!K$35-'3-Proyección de gastos'!$C44)),0)</f>
        <v>0</v>
      </c>
      <c r="L44" s="188">
        <f>IF(OR((L$35=$C44+$G44),(L$35=$C44+$G44*2),(L$35=$C44+$G44*3)),$F44*((1+'2- Datos de entrada'!$C$5)^('3-Proyección de gastos'!L$35-'3-Proyección de gastos'!$C44)),0)</f>
        <v>0</v>
      </c>
      <c r="M44" s="188">
        <f>IF(OR((M$35=$C44+$G44),(M$35=$C44+$G44*2),(M$35=$C44+$G44*3)),$F44*((1+'2- Datos de entrada'!$C$5)^('3-Proyección de gastos'!M$35-'3-Proyección de gastos'!$C44)),0)</f>
        <v>0</v>
      </c>
      <c r="N44" s="188">
        <f>IF(OR((N$35=$C44+$G44),(N$35=$C44+$G44*2),(N$35=$C44+$G44*3)),$F44*((1+'2- Datos de entrada'!$C$5)^('3-Proyección de gastos'!N$35-'3-Proyección de gastos'!$C44)),0)</f>
        <v>0</v>
      </c>
      <c r="O44" s="188">
        <f>IF(OR((O$35=$C44+$G44),(O$35=$C44+$G44*2),(O$35=$C44+$G44*3)),$F44*((1+'2- Datos de entrada'!$C$5)^('3-Proyección de gastos'!O$35-'3-Proyección de gastos'!$C44)),0)</f>
        <v>0</v>
      </c>
      <c r="P44" s="188">
        <f>IF(OR((P$35=$C44+$G44),(P$35=$C44+$G44*2),(P$35=$C44+$G44*3)),$F44*((1+'2- Datos de entrada'!$C$5)^('3-Proyección de gastos'!P$35-'3-Proyección de gastos'!$C44)),0)</f>
        <v>0</v>
      </c>
      <c r="Q44" s="188">
        <f>IF(OR((Q$35=$C44+$G44),(Q$35=$C44+$G44*2),(Q$35=$C44+$G44*3)),$F44*((1+'2- Datos de entrada'!$C$5)^('3-Proyección de gastos'!Q$35-'3-Proyección de gastos'!$C44)),0)</f>
        <v>0</v>
      </c>
      <c r="R44" s="188">
        <f>IF(OR((R$35=$C44+$G44),(R$35=$C44+$G44*2),(R$35=$C44+$G44*3)),$F44*((1+'2- Datos de entrada'!$C$5)^('3-Proyección de gastos'!R$35-'3-Proyección de gastos'!$C44)),0)</f>
        <v>0</v>
      </c>
      <c r="S44" s="188">
        <f>IF(OR((S$35=$C44+$G44),(S$35=$C44+$G44*2),(S$35=$C44+$G44*3)),$F44*((1+'2- Datos de entrada'!$C$5)^('3-Proyección de gastos'!S$35-'3-Proyección de gastos'!$C44)),0)</f>
        <v>0</v>
      </c>
      <c r="T44" s="188">
        <f>IF(OR((T$35=$C44+$G44),(T$35=$C44+$G44*2),(T$35=$C44+$G44*3)),$F44*((1+'2- Datos de entrada'!$C$5)^('3-Proyección de gastos'!T$35-'3-Proyección de gastos'!$C44)),0)</f>
        <v>0</v>
      </c>
      <c r="U44" s="188">
        <f>IF(OR((U$35=$C44+$G44),(U$35=$C44+$G44*2),(U$35=$C44+$G44*3)),$F44*((1+'2- Datos de entrada'!$C$5)^('3-Proyección de gastos'!U$35-'3-Proyección de gastos'!$C44)),0)</f>
        <v>0</v>
      </c>
      <c r="V44" s="188">
        <f>IF(OR((V$35=$C44+$G44),(V$35=$C44+$G44*2),(V$35=$C44+$G44*3)),$F44*((1+'2- Datos de entrada'!$C$5)^('3-Proyección de gastos'!V$35-'3-Proyección de gastos'!$C44)),0)</f>
        <v>0</v>
      </c>
      <c r="W44" s="188">
        <f>IF(OR((W$35=$C44+$G44),(W$35=$C44+$G44*2),(W$35=$C44+$G44*3)),$F44*((1+'2- Datos de entrada'!$C$5)^('3-Proyección de gastos'!W$35-'3-Proyección de gastos'!$C44)),0)</f>
        <v>0</v>
      </c>
      <c r="X44" s="188">
        <f>IF(OR((X$35=$C44+$G44),(X$35=$C44+$G44*2),(X$35=$C44+$G44*3)),$F44*((1+'2- Datos de entrada'!$C$5)^('3-Proyección de gastos'!X$35-'3-Proyección de gastos'!$C44)),0)</f>
        <v>0</v>
      </c>
      <c r="Y44" s="188">
        <f>IF(OR((Y$35=$C44+$G44),(Y$35=$C44+$G44*2),(Y$35=$C44+$G44*3)),$F44*((1+'2- Datos de entrada'!$C$5)^('3-Proyección de gastos'!Y$35-'3-Proyección de gastos'!$C44)),0)</f>
        <v>0</v>
      </c>
      <c r="Z44" s="188">
        <f>IF(OR((Z$35=$C44+$G44),(Z$35=$C44+$G44*2),(Z$35=$C44+$G44*3)),$F44*((1+'2- Datos de entrada'!$C$5)^('3-Proyección de gastos'!Z$35-'3-Proyección de gastos'!$C44)),0)</f>
        <v>0</v>
      </c>
      <c r="AA44" s="188">
        <f>IF(OR((AA$35=$C44+$G44),(AA$35=$C44+$G44*2),(AA$35=$C44+$G44*3)),$F44*((1+'2- Datos de entrada'!$C$5)^('3-Proyección de gastos'!AA$35-'3-Proyección de gastos'!$C44)),0)</f>
        <v>0</v>
      </c>
      <c r="AB44" s="188">
        <f>IF(OR((AB$35=$C44+$G44),(AB$35=$C44+$G44*2),(AB$35=$C44+$G44*3)),$F44*((1+'2- Datos de entrada'!$C$5)^('3-Proyección de gastos'!AB$35-'3-Proyección de gastos'!$C44)),0)</f>
        <v>0</v>
      </c>
      <c r="AC44" s="188">
        <f>IF(OR((AC$35=$C44+$G44),(AC$35=$C44+$G44*2),(AC$35=$C44+$G44*3)),$F44*((1+'2- Datos de entrada'!$C$5)^('3-Proyección de gastos'!AC$35-'3-Proyección de gastos'!$C44)),0)</f>
        <v>0</v>
      </c>
      <c r="AD44" s="221"/>
    </row>
    <row r="45" spans="1:30" s="55" customFormat="1" ht="15" thickTop="1" thickBot="1" x14ac:dyDescent="0.35">
      <c r="A45" s="225"/>
      <c r="B45" s="222" t="s">
        <v>121</v>
      </c>
      <c r="C45" s="223"/>
      <c r="D45" s="223"/>
      <c r="E45" s="224"/>
      <c r="F45" s="223"/>
      <c r="G45" s="224"/>
      <c r="H45" s="210">
        <f>SUM(H38:H44)</f>
        <v>0</v>
      </c>
      <c r="I45" s="210">
        <f t="shared" ref="I45:AC45" si="4">SUM(I38:I44)</f>
        <v>0</v>
      </c>
      <c r="J45" s="210">
        <f t="shared" si="4"/>
        <v>0</v>
      </c>
      <c r="K45" s="210">
        <f t="shared" si="4"/>
        <v>0</v>
      </c>
      <c r="L45" s="210">
        <f t="shared" si="4"/>
        <v>0</v>
      </c>
      <c r="M45" s="210">
        <f t="shared" si="4"/>
        <v>0</v>
      </c>
      <c r="N45" s="210">
        <f t="shared" si="4"/>
        <v>0</v>
      </c>
      <c r="O45" s="210">
        <f t="shared" si="4"/>
        <v>0</v>
      </c>
      <c r="P45" s="210">
        <f t="shared" si="4"/>
        <v>0</v>
      </c>
      <c r="Q45" s="210">
        <f t="shared" si="4"/>
        <v>0</v>
      </c>
      <c r="R45" s="210">
        <f t="shared" si="4"/>
        <v>0</v>
      </c>
      <c r="S45" s="210">
        <f t="shared" si="4"/>
        <v>0</v>
      </c>
      <c r="T45" s="210">
        <f t="shared" si="4"/>
        <v>0</v>
      </c>
      <c r="U45" s="210">
        <f t="shared" si="4"/>
        <v>0</v>
      </c>
      <c r="V45" s="210">
        <f t="shared" si="4"/>
        <v>0</v>
      </c>
      <c r="W45" s="210">
        <f t="shared" si="4"/>
        <v>0</v>
      </c>
      <c r="X45" s="210">
        <f t="shared" si="4"/>
        <v>0</v>
      </c>
      <c r="Y45" s="210">
        <f t="shared" si="4"/>
        <v>0</v>
      </c>
      <c r="Z45" s="210">
        <f t="shared" si="4"/>
        <v>0</v>
      </c>
      <c r="AA45" s="210">
        <f t="shared" si="4"/>
        <v>0</v>
      </c>
      <c r="AB45" s="210">
        <f t="shared" si="4"/>
        <v>0</v>
      </c>
      <c r="AC45" s="210">
        <f t="shared" si="4"/>
        <v>0</v>
      </c>
      <c r="AD45" s="200"/>
    </row>
    <row r="46" spans="1:30" ht="14.5" thickTop="1" x14ac:dyDescent="0.3">
      <c r="A46" s="226"/>
      <c r="B46" s="14"/>
      <c r="C46" s="8"/>
      <c r="D46" s="8"/>
      <c r="E46" s="8"/>
      <c r="F46" s="6"/>
      <c r="G46" s="8"/>
      <c r="H46" s="7"/>
      <c r="I46" s="9"/>
      <c r="J46" s="9"/>
      <c r="K46" s="9"/>
      <c r="L46" s="9"/>
      <c r="M46" s="9"/>
      <c r="N46" s="9"/>
      <c r="O46" s="9"/>
      <c r="P46" s="9"/>
      <c r="Q46" s="9"/>
      <c r="R46" s="9"/>
      <c r="S46" s="9"/>
      <c r="T46" s="9"/>
      <c r="U46" s="9"/>
      <c r="V46" s="9"/>
      <c r="W46" s="9"/>
      <c r="X46" s="9"/>
      <c r="Y46" s="9"/>
      <c r="Z46" s="9"/>
      <c r="AA46" s="9"/>
      <c r="AB46" s="9"/>
      <c r="AC46" s="9"/>
      <c r="AD46" s="5"/>
    </row>
    <row r="47" spans="1:30" x14ac:dyDescent="0.3">
      <c r="AD47" s="4"/>
    </row>
    <row r="71" spans="23:29" x14ac:dyDescent="0.3">
      <c r="W71" s="4"/>
      <c r="Y71" s="4"/>
      <c r="AA71" s="4"/>
      <c r="AC71" s="4"/>
    </row>
    <row r="72" spans="23:29" x14ac:dyDescent="0.3">
      <c r="W72" s="4"/>
      <c r="Y72" s="4"/>
      <c r="AA72" s="4"/>
      <c r="AC72" s="4"/>
    </row>
  </sheetData>
  <protectedRanges>
    <protectedRange password="C432" sqref="D28:E28 D38:G44 G28 B38:B44" name="Activos Principales"/>
    <protectedRange password="C432" sqref="C28 B26:G26 B29:G29 C38:C44 F28 C27:G27 B27:B28" name="Gastos Imprevistos Menores"/>
    <protectedRange password="C432" sqref="B9:G21" name="Gastos Ordenarias Anuales"/>
    <protectedRange password="C432" sqref="H9:H21" name="Gastos Ordenarias Anuales_1"/>
  </protectedRanges>
  <mergeCells count="3">
    <mergeCell ref="C6:C7"/>
    <mergeCell ref="F2:H2"/>
    <mergeCell ref="F3:H3"/>
  </mergeCells>
  <dataValidations count="1">
    <dataValidation operator="greaterThanOrEqual" allowBlank="1" showErrorMessage="1" errorTitle="Año de la inversion" error="El año de la inversion del activo no puede ser menos del año de la inversion incial del sistema" prompt="_x000a_" sqref="C26:C29 C38:C44" xr:uid="{00000000-0002-0000-0200-000000000000}"/>
  </dataValidations>
  <pageMargins left="0.2" right="0.27" top="0.34" bottom="0.34" header="0.3" footer="0.3"/>
  <pageSetup scale="26" fitToHeight="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78"/>
  <sheetViews>
    <sheetView zoomScale="80" zoomScaleNormal="80" zoomScaleSheetLayoutView="100" workbookViewId="0">
      <selection activeCell="E4" sqref="E4"/>
    </sheetView>
  </sheetViews>
  <sheetFormatPr defaultColWidth="9" defaultRowHeight="14" x14ac:dyDescent="0.3"/>
  <cols>
    <col min="1" max="1" width="4.58203125" style="51" customWidth="1"/>
    <col min="2" max="2" width="44.5" style="51" customWidth="1"/>
    <col min="3" max="3" width="16.4140625" style="51" customWidth="1"/>
    <col min="4" max="4" width="14.83203125" style="51" customWidth="1"/>
    <col min="5" max="5" width="22" style="51" customWidth="1"/>
    <col min="6" max="6" width="16.4140625" style="51" customWidth="1"/>
    <col min="7" max="7" width="16.83203125" style="51" customWidth="1"/>
    <col min="8" max="8" width="20.58203125" style="51" customWidth="1"/>
    <col min="9" max="24" width="16.83203125" style="51" customWidth="1"/>
    <col min="25" max="25" width="9" style="51"/>
    <col min="26" max="26" width="13.58203125" style="51" customWidth="1"/>
    <col min="27" max="27" width="10.9140625" style="51" customWidth="1"/>
    <col min="28" max="16384" width="9" style="51"/>
  </cols>
  <sheetData>
    <row r="1" spans="1:27" s="57" customFormat="1" ht="14.5" thickBot="1" x14ac:dyDescent="0.35">
      <c r="A1" s="249"/>
      <c r="B1" s="250" t="s">
        <v>98</v>
      </c>
      <c r="C1" s="251"/>
      <c r="D1" s="252"/>
      <c r="E1" s="252"/>
      <c r="F1" s="252"/>
      <c r="G1" s="252"/>
      <c r="H1" s="252"/>
      <c r="I1" s="252"/>
      <c r="J1" s="252"/>
      <c r="K1" s="252"/>
      <c r="L1" s="252"/>
      <c r="M1" s="252"/>
      <c r="N1" s="252"/>
      <c r="O1" s="252"/>
      <c r="P1" s="252"/>
      <c r="Q1" s="252"/>
      <c r="R1" s="252"/>
      <c r="S1" s="252"/>
      <c r="T1" s="252"/>
      <c r="U1" s="252"/>
      <c r="V1" s="252"/>
      <c r="W1" s="252"/>
      <c r="X1" s="252"/>
      <c r="Y1" s="133"/>
      <c r="Z1" s="133"/>
      <c r="AA1" s="133"/>
    </row>
    <row r="2" spans="1:27" x14ac:dyDescent="0.3">
      <c r="B2" s="253" t="s">
        <v>22</v>
      </c>
      <c r="C2" s="254">
        <f>'2- Datos de entrada'!C4</f>
        <v>0</v>
      </c>
      <c r="D2" s="254">
        <f>C2+1</f>
        <v>1</v>
      </c>
      <c r="E2" s="254">
        <f t="shared" ref="E2:X2" si="0">D2+1</f>
        <v>2</v>
      </c>
      <c r="F2" s="254">
        <f t="shared" si="0"/>
        <v>3</v>
      </c>
      <c r="G2" s="254">
        <f t="shared" si="0"/>
        <v>4</v>
      </c>
      <c r="H2" s="254">
        <f t="shared" si="0"/>
        <v>5</v>
      </c>
      <c r="I2" s="254">
        <f t="shared" si="0"/>
        <v>6</v>
      </c>
      <c r="J2" s="254">
        <f t="shared" si="0"/>
        <v>7</v>
      </c>
      <c r="K2" s="254">
        <f t="shared" si="0"/>
        <v>8</v>
      </c>
      <c r="L2" s="254">
        <f t="shared" si="0"/>
        <v>9</v>
      </c>
      <c r="M2" s="254">
        <f t="shared" si="0"/>
        <v>10</v>
      </c>
      <c r="N2" s="254">
        <f t="shared" si="0"/>
        <v>11</v>
      </c>
      <c r="O2" s="254">
        <f t="shared" si="0"/>
        <v>12</v>
      </c>
      <c r="P2" s="254">
        <f t="shared" si="0"/>
        <v>13</v>
      </c>
      <c r="Q2" s="254">
        <f t="shared" si="0"/>
        <v>14</v>
      </c>
      <c r="R2" s="254">
        <f t="shared" si="0"/>
        <v>15</v>
      </c>
      <c r="S2" s="254">
        <f t="shared" si="0"/>
        <v>16</v>
      </c>
      <c r="T2" s="254">
        <f t="shared" si="0"/>
        <v>17</v>
      </c>
      <c r="U2" s="254">
        <f t="shared" si="0"/>
        <v>18</v>
      </c>
      <c r="V2" s="254">
        <f t="shared" si="0"/>
        <v>19</v>
      </c>
      <c r="W2" s="254">
        <f t="shared" si="0"/>
        <v>20</v>
      </c>
      <c r="X2" s="255">
        <f t="shared" si="0"/>
        <v>21</v>
      </c>
    </row>
    <row r="3" spans="1:27" s="57" customFormat="1" x14ac:dyDescent="0.3">
      <c r="B3" s="232" t="s">
        <v>126</v>
      </c>
      <c r="C3" s="233">
        <f>ROUNDUP('2- Datos de entrada'!C12*'2- Datos de entrada'!C14,0)</f>
        <v>0</v>
      </c>
      <c r="D3" s="233">
        <f>ROUNDUP(C3*(1+'2- Datos de entrada'!$C$15),0)</f>
        <v>0</v>
      </c>
      <c r="E3" s="233">
        <f>ROUNDUP(D3*(1+'2- Datos de entrada'!$C$15),0)</f>
        <v>0</v>
      </c>
      <c r="F3" s="233">
        <f>ROUNDUP(E3*(1+'2- Datos de entrada'!$C$15),0)</f>
        <v>0</v>
      </c>
      <c r="G3" s="233">
        <f>ROUNDUP(F3*(1+'2- Datos de entrada'!$C$15),0)</f>
        <v>0</v>
      </c>
      <c r="H3" s="233">
        <f>ROUNDUP(G3*(1+'2- Datos de entrada'!$C$15),0)</f>
        <v>0</v>
      </c>
      <c r="I3" s="233">
        <f>ROUNDUP(H3*(1+'2- Datos de entrada'!$C$15),0)</f>
        <v>0</v>
      </c>
      <c r="J3" s="233">
        <f>ROUNDUP(I3*(1+'2- Datos de entrada'!$C$15),0)</f>
        <v>0</v>
      </c>
      <c r="K3" s="233">
        <f>ROUNDUP(J3*(1+'2- Datos de entrada'!$C$15),0)</f>
        <v>0</v>
      </c>
      <c r="L3" s="233">
        <f>ROUNDUP(K3*(1+'2- Datos de entrada'!$C$15),0)</f>
        <v>0</v>
      </c>
      <c r="M3" s="233">
        <f>ROUNDUP(L3*(1+'2- Datos de entrada'!$C$15),0)</f>
        <v>0</v>
      </c>
      <c r="N3" s="233">
        <f>ROUNDUP(M3*(1+'2- Datos de entrada'!$C$15),0)</f>
        <v>0</v>
      </c>
      <c r="O3" s="233">
        <f>ROUNDUP(N3*(1+'2- Datos de entrada'!$C$15),0)</f>
        <v>0</v>
      </c>
      <c r="P3" s="233">
        <f>ROUNDUP(O3*(1+'2- Datos de entrada'!$C$15),0)</f>
        <v>0</v>
      </c>
      <c r="Q3" s="233">
        <f>ROUNDUP(P3*(1+'2- Datos de entrada'!$C$15),0)</f>
        <v>0</v>
      </c>
      <c r="R3" s="233">
        <f>ROUNDUP(Q3*(1+'2- Datos de entrada'!$C$15),0)</f>
        <v>0</v>
      </c>
      <c r="S3" s="233">
        <f>ROUNDUP(R3*(1+'2- Datos de entrada'!$C$15),0)</f>
        <v>0</v>
      </c>
      <c r="T3" s="233">
        <f>ROUNDUP(S3*(1+'2- Datos de entrada'!$C$15),0)</f>
        <v>0</v>
      </c>
      <c r="U3" s="233">
        <f>ROUNDUP(T3*(1+'2- Datos de entrada'!$C$15),0)</f>
        <v>0</v>
      </c>
      <c r="V3" s="233">
        <f>ROUNDUP(U3*(1+'2- Datos de entrada'!$C$15),0)</f>
        <v>0</v>
      </c>
      <c r="W3" s="233">
        <f>ROUNDUP(V3*(1+'2- Datos de entrada'!$C$15),0)</f>
        <v>0</v>
      </c>
      <c r="X3" s="234">
        <f>ROUNDUP(W3*(1+'2- Datos de entrada'!$C$15),0)</f>
        <v>0</v>
      </c>
    </row>
    <row r="4" spans="1:27" s="57" customFormat="1" x14ac:dyDescent="0.3">
      <c r="B4" s="235" t="s">
        <v>18</v>
      </c>
      <c r="C4" s="233">
        <f>IF('2- Datos de entrada'!C22="si",IF('2- Datos de entrada'!C13&gt;'2- Datos de entrada'!C13,ROUNDUP(('2- Datos de entrada'!C13-'2- Datos de entrada'!C13)*'2- Datos de entrada'!C14+('2- Datos de entrada'!C13*'2- Datos de entrada'!C14),0),ROUNDUP('2- Datos de entrada'!C13*'2- Datos de entrada'!C14,0)),ROUNDUP('2- Datos de entrada'!C13*'2- Datos de entrada'!C14,0))</f>
        <v>0</v>
      </c>
      <c r="D4" s="233">
        <f>IF('2- Datos de entrada'!$C$22="si",ROUNDUP((C4*(1+'2- Datos de entrada'!$C$15)),0),C4)</f>
        <v>0</v>
      </c>
      <c r="E4" s="233">
        <f>IF('2- Datos de entrada'!$C$22="si",ROUNDUP((D4*(1+'2- Datos de entrada'!$C$15)),0),D4)</f>
        <v>0</v>
      </c>
      <c r="F4" s="233">
        <f>IF('2- Datos de entrada'!$C$22="si",ROUNDUP((E4*(1+'2- Datos de entrada'!$C$15)),0),E4)</f>
        <v>0</v>
      </c>
      <c r="G4" s="233">
        <f>IF('2- Datos de entrada'!$C$22="si",ROUNDUP((F4*(1+'2- Datos de entrada'!$C$15)),0),F4)</f>
        <v>0</v>
      </c>
      <c r="H4" s="233">
        <f>IF('2- Datos de entrada'!$C$22="si",ROUNDUP((G4*(1+'2- Datos de entrada'!$C$15)),0),G4)</f>
        <v>0</v>
      </c>
      <c r="I4" s="233">
        <f>IF('2- Datos de entrada'!$C$22="si",ROUNDUP((H4*(1+'2- Datos de entrada'!$C$15)),0),H4)</f>
        <v>0</v>
      </c>
      <c r="J4" s="233">
        <f>IF('2- Datos de entrada'!$C$22="si",ROUNDUP((I4*(1+'2- Datos de entrada'!$C$15)),0),I4)</f>
        <v>0</v>
      </c>
      <c r="K4" s="233">
        <f>IF('2- Datos de entrada'!$C$22="si",ROUNDUP((J4*(1+'2- Datos de entrada'!$C$15)),0),J4)</f>
        <v>0</v>
      </c>
      <c r="L4" s="233">
        <f>IF('2- Datos de entrada'!$C$22="si",ROUNDUP((K4*(1+'2- Datos de entrada'!$C$15)),0),K4)</f>
        <v>0</v>
      </c>
      <c r="M4" s="233">
        <f>IF('2- Datos de entrada'!$C$22="si",ROUNDUP((L4*(1+'2- Datos de entrada'!$C$15)),0),L4)</f>
        <v>0</v>
      </c>
      <c r="N4" s="233">
        <f>IF('2- Datos de entrada'!$C$22="si",ROUNDUP((M4*(1+'2- Datos de entrada'!$C$15)),0),M4)</f>
        <v>0</v>
      </c>
      <c r="O4" s="233">
        <f>IF('2- Datos de entrada'!$C$22="si",ROUNDUP((N4*(1+'2- Datos de entrada'!$C$15)),0),N4)</f>
        <v>0</v>
      </c>
      <c r="P4" s="233">
        <f>IF('2- Datos de entrada'!$C$22="si",ROUNDUP((O4*(1+'2- Datos de entrada'!$C$15)),0),O4)</f>
        <v>0</v>
      </c>
      <c r="Q4" s="233">
        <f>IF('2- Datos de entrada'!$C$22="si",ROUNDUP((P4*(1+'2- Datos de entrada'!$C$15)),0),P4)</f>
        <v>0</v>
      </c>
      <c r="R4" s="233">
        <f>IF('2- Datos de entrada'!$C$22="si",ROUNDUP((Q4*(1+'2- Datos de entrada'!$C$15)),0),Q4)</f>
        <v>0</v>
      </c>
      <c r="S4" s="233">
        <f>IF('2- Datos de entrada'!$C$22="si",ROUNDUP((R4*(1+'2- Datos de entrada'!$C$15)),0),R4)</f>
        <v>0</v>
      </c>
      <c r="T4" s="233">
        <f>IF('2- Datos de entrada'!$C$22="si",ROUNDUP((S4*(1+'2- Datos de entrada'!$C$15)),0),S4)</f>
        <v>0</v>
      </c>
      <c r="U4" s="233">
        <f>IF('2- Datos de entrada'!$C$22="si",ROUNDUP((T4*(1+'2- Datos de entrada'!$C$15)),0),T4)</f>
        <v>0</v>
      </c>
      <c r="V4" s="233">
        <f>IF('2- Datos de entrada'!$C$22="si",ROUNDUP((U4*(1+'2- Datos de entrada'!$C$15)),0),U4)</f>
        <v>0</v>
      </c>
      <c r="W4" s="233">
        <f>IF('2- Datos de entrada'!$C$22="si",ROUNDUP((V4*(1+'2- Datos de entrada'!$C$15)),0),V4)</f>
        <v>0</v>
      </c>
      <c r="X4" s="234">
        <f>IF('2- Datos de entrada'!$C$22="si",ROUNDUP((W4*(1+'2- Datos de entrada'!$C$15)),0),W4)</f>
        <v>0</v>
      </c>
    </row>
    <row r="5" spans="1:27" s="57" customFormat="1" x14ac:dyDescent="0.3">
      <c r="B5" s="235" t="s">
        <v>63</v>
      </c>
      <c r="C5" s="236" t="e">
        <f>ROUND(C4/'2- Datos de entrada'!$C$14,0)</f>
        <v>#DIV/0!</v>
      </c>
      <c r="D5" s="236" t="e">
        <f>ROUND(D4/'2- Datos de entrada'!$C$14,0)</f>
        <v>#DIV/0!</v>
      </c>
      <c r="E5" s="236" t="e">
        <f>ROUND(E4/'2- Datos de entrada'!$C$14,0)</f>
        <v>#DIV/0!</v>
      </c>
      <c r="F5" s="236" t="e">
        <f>ROUND(F4/'2- Datos de entrada'!$C$14,0)</f>
        <v>#DIV/0!</v>
      </c>
      <c r="G5" s="236" t="e">
        <f>ROUND(G4/'2- Datos de entrada'!$C$14,0)</f>
        <v>#DIV/0!</v>
      </c>
      <c r="H5" s="236" t="e">
        <f>ROUND(H4/'2- Datos de entrada'!$C$14,0)</f>
        <v>#DIV/0!</v>
      </c>
      <c r="I5" s="236" t="e">
        <f>ROUND(I4/'2- Datos de entrada'!$C$14,0)</f>
        <v>#DIV/0!</v>
      </c>
      <c r="J5" s="236" t="e">
        <f>ROUND(J4/'2- Datos de entrada'!$C$14,0)</f>
        <v>#DIV/0!</v>
      </c>
      <c r="K5" s="236" t="e">
        <f>ROUND(K4/'2- Datos de entrada'!$C$14,0)</f>
        <v>#DIV/0!</v>
      </c>
      <c r="L5" s="236" t="e">
        <f>ROUND(L4/'2- Datos de entrada'!$C$14,0)</f>
        <v>#DIV/0!</v>
      </c>
      <c r="M5" s="236" t="e">
        <f>ROUND(M4/'2- Datos de entrada'!$C$14,0)</f>
        <v>#DIV/0!</v>
      </c>
      <c r="N5" s="236" t="e">
        <f>ROUND(N4/'2- Datos de entrada'!$C$14,0)</f>
        <v>#DIV/0!</v>
      </c>
      <c r="O5" s="236" t="e">
        <f>ROUND(O4/'2- Datos de entrada'!$C$14,0)</f>
        <v>#DIV/0!</v>
      </c>
      <c r="P5" s="236" t="e">
        <f>ROUND(P4/'2- Datos de entrada'!$C$14,0)</f>
        <v>#DIV/0!</v>
      </c>
      <c r="Q5" s="236" t="e">
        <f>ROUND(Q4/'2- Datos de entrada'!$C$14,0)</f>
        <v>#DIV/0!</v>
      </c>
      <c r="R5" s="236" t="e">
        <f>ROUND(R4/'2- Datos de entrada'!$C$14,0)</f>
        <v>#DIV/0!</v>
      </c>
      <c r="S5" s="236" t="e">
        <f>ROUND(S4/'2- Datos de entrada'!$C$14,0)</f>
        <v>#DIV/0!</v>
      </c>
      <c r="T5" s="236" t="e">
        <f>ROUND(T4/'2- Datos de entrada'!$C$14,0)</f>
        <v>#DIV/0!</v>
      </c>
      <c r="U5" s="236" t="e">
        <f>ROUND(U4/'2- Datos de entrada'!$C$14,0)</f>
        <v>#DIV/0!</v>
      </c>
      <c r="V5" s="236" t="e">
        <f>ROUND(V4/'2- Datos de entrada'!$C$14,0)</f>
        <v>#DIV/0!</v>
      </c>
      <c r="W5" s="236" t="e">
        <f>ROUND(W4/'2- Datos de entrada'!$C$14,0)</f>
        <v>#DIV/0!</v>
      </c>
      <c r="X5" s="237" t="e">
        <f>ROUND(X4/'2- Datos de entrada'!$C$14,0)</f>
        <v>#DIV/0!</v>
      </c>
    </row>
    <row r="6" spans="1:27" s="57" customFormat="1" x14ac:dyDescent="0.3">
      <c r="B6" s="235" t="s">
        <v>127</v>
      </c>
      <c r="C6" s="238" t="e">
        <f>C4/C3</f>
        <v>#DIV/0!</v>
      </c>
      <c r="D6" s="238" t="e">
        <f t="shared" ref="D6:X6" si="1">D4/D3</f>
        <v>#DIV/0!</v>
      </c>
      <c r="E6" s="238" t="e">
        <f t="shared" si="1"/>
        <v>#DIV/0!</v>
      </c>
      <c r="F6" s="238" t="e">
        <f t="shared" si="1"/>
        <v>#DIV/0!</v>
      </c>
      <c r="G6" s="238" t="e">
        <f t="shared" si="1"/>
        <v>#DIV/0!</v>
      </c>
      <c r="H6" s="238" t="e">
        <f t="shared" si="1"/>
        <v>#DIV/0!</v>
      </c>
      <c r="I6" s="238" t="e">
        <f t="shared" si="1"/>
        <v>#DIV/0!</v>
      </c>
      <c r="J6" s="238" t="e">
        <f t="shared" si="1"/>
        <v>#DIV/0!</v>
      </c>
      <c r="K6" s="238" t="e">
        <f t="shared" si="1"/>
        <v>#DIV/0!</v>
      </c>
      <c r="L6" s="238" t="e">
        <f t="shared" si="1"/>
        <v>#DIV/0!</v>
      </c>
      <c r="M6" s="238" t="e">
        <f t="shared" si="1"/>
        <v>#DIV/0!</v>
      </c>
      <c r="N6" s="238" t="e">
        <f t="shared" si="1"/>
        <v>#DIV/0!</v>
      </c>
      <c r="O6" s="238" t="e">
        <f t="shared" si="1"/>
        <v>#DIV/0!</v>
      </c>
      <c r="P6" s="238" t="e">
        <f t="shared" si="1"/>
        <v>#DIV/0!</v>
      </c>
      <c r="Q6" s="238" t="e">
        <f t="shared" si="1"/>
        <v>#DIV/0!</v>
      </c>
      <c r="R6" s="238" t="e">
        <f t="shared" si="1"/>
        <v>#DIV/0!</v>
      </c>
      <c r="S6" s="238" t="e">
        <f t="shared" si="1"/>
        <v>#DIV/0!</v>
      </c>
      <c r="T6" s="238" t="e">
        <f t="shared" si="1"/>
        <v>#DIV/0!</v>
      </c>
      <c r="U6" s="238" t="e">
        <f t="shared" si="1"/>
        <v>#DIV/0!</v>
      </c>
      <c r="V6" s="238" t="e">
        <f t="shared" si="1"/>
        <v>#DIV/0!</v>
      </c>
      <c r="W6" s="238" t="e">
        <f t="shared" si="1"/>
        <v>#DIV/0!</v>
      </c>
      <c r="X6" s="256" t="e">
        <f t="shared" si="1"/>
        <v>#DIV/0!</v>
      </c>
    </row>
    <row r="7" spans="1:27" s="57" customFormat="1" x14ac:dyDescent="0.3">
      <c r="B7" s="235" t="s">
        <v>20</v>
      </c>
      <c r="C7" s="236">
        <f>'2- Datos de entrada'!$C$19*C4</f>
        <v>0</v>
      </c>
      <c r="D7" s="236">
        <f>'2- Datos de entrada'!$C$19*D4</f>
        <v>0</v>
      </c>
      <c r="E7" s="236">
        <f>'2- Datos de entrada'!$C$19*E4</f>
        <v>0</v>
      </c>
      <c r="F7" s="236">
        <f>'2- Datos de entrada'!$C$19*F4</f>
        <v>0</v>
      </c>
      <c r="G7" s="236">
        <f>'2- Datos de entrada'!$C$19*G4</f>
        <v>0</v>
      </c>
      <c r="H7" s="236">
        <f>'2- Datos de entrada'!$C$19*H4</f>
        <v>0</v>
      </c>
      <c r="I7" s="236">
        <f>'2- Datos de entrada'!$C$19*I4</f>
        <v>0</v>
      </c>
      <c r="J7" s="236">
        <f>'2- Datos de entrada'!$C$19*J4</f>
        <v>0</v>
      </c>
      <c r="K7" s="236">
        <f>'2- Datos de entrada'!$C$19*K4</f>
        <v>0</v>
      </c>
      <c r="L7" s="236">
        <f>'2- Datos de entrada'!$C$19*L4</f>
        <v>0</v>
      </c>
      <c r="M7" s="236">
        <f>'2- Datos de entrada'!$C$19*M4</f>
        <v>0</v>
      </c>
      <c r="N7" s="236">
        <f>'2- Datos de entrada'!$C$19*N4</f>
        <v>0</v>
      </c>
      <c r="O7" s="236">
        <f>'2- Datos de entrada'!$C$19*O4</f>
        <v>0</v>
      </c>
      <c r="P7" s="236">
        <f>'2- Datos de entrada'!$C$19*P4</f>
        <v>0</v>
      </c>
      <c r="Q7" s="236">
        <f>'2- Datos de entrada'!$C$19*Q4</f>
        <v>0</v>
      </c>
      <c r="R7" s="236">
        <f>'2- Datos de entrada'!$C$19*R4</f>
        <v>0</v>
      </c>
      <c r="S7" s="236">
        <f>'2- Datos de entrada'!$C$19*S4</f>
        <v>0</v>
      </c>
      <c r="T7" s="236">
        <f>'2- Datos de entrada'!$C$19*T4</f>
        <v>0</v>
      </c>
      <c r="U7" s="236">
        <f>'2- Datos de entrada'!$C$19*U4</f>
        <v>0</v>
      </c>
      <c r="V7" s="236">
        <f>'2- Datos de entrada'!$C$19*V4</f>
        <v>0</v>
      </c>
      <c r="W7" s="236">
        <f>'2- Datos de entrada'!$C$19*W4</f>
        <v>0</v>
      </c>
      <c r="X7" s="237">
        <f>'2- Datos de entrada'!$C$19*X4</f>
        <v>0</v>
      </c>
    </row>
    <row r="8" spans="1:27" s="57" customFormat="1" ht="14.5" thickBot="1" x14ac:dyDescent="0.35">
      <c r="B8" s="239" t="s">
        <v>54</v>
      </c>
      <c r="C8" s="240" t="str">
        <f>IF(C7&lt;'2- Datos de entrada'!$C$18*86400,"Suficiente","No suficiente")</f>
        <v>No suficiente</v>
      </c>
      <c r="D8" s="240" t="str">
        <f>IF(D7&lt;'2- Datos de entrada'!$C$18*86400,"Suficiente","No suficiente")</f>
        <v>No suficiente</v>
      </c>
      <c r="E8" s="240" t="str">
        <f>IF(E7&lt;'2- Datos de entrada'!$C$18*86400,"Suficiente","No suficiente")</f>
        <v>No suficiente</v>
      </c>
      <c r="F8" s="240" t="str">
        <f>IF(F7&lt;'2- Datos de entrada'!$C$18*86400,"Suficiente","No suficiente")</f>
        <v>No suficiente</v>
      </c>
      <c r="G8" s="240" t="str">
        <f>IF(G7&lt;'2- Datos de entrada'!$C$18*86400,"Suficiente","No suficiente")</f>
        <v>No suficiente</v>
      </c>
      <c r="H8" s="240" t="str">
        <f>IF(H7&lt;'2- Datos de entrada'!$C$18*86400,"Suficiente","No suficiente")</f>
        <v>No suficiente</v>
      </c>
      <c r="I8" s="240" t="str">
        <f>IF(I7&lt;'2- Datos de entrada'!$C$18*86400,"Suficiente","No suficiente")</f>
        <v>No suficiente</v>
      </c>
      <c r="J8" s="240" t="str">
        <f>IF(J7&lt;'2- Datos de entrada'!$C$18*86400,"Suficiente","No suficiente")</f>
        <v>No suficiente</v>
      </c>
      <c r="K8" s="240" t="str">
        <f>IF(K7&lt;'2- Datos de entrada'!$C$18*86400,"Suficiente","No suficiente")</f>
        <v>No suficiente</v>
      </c>
      <c r="L8" s="240" t="str">
        <f>IF(L7&lt;'2- Datos de entrada'!$C$18*86400,"Suficiente","No suficiente")</f>
        <v>No suficiente</v>
      </c>
      <c r="M8" s="240" t="str">
        <f>IF(M7&lt;'2- Datos de entrada'!$C$18*86400,"Suficiente","No suficiente")</f>
        <v>No suficiente</v>
      </c>
      <c r="N8" s="240" t="str">
        <f>IF(N7&lt;'2- Datos de entrada'!$C$18*86400,"Suficiente","No suficiente")</f>
        <v>No suficiente</v>
      </c>
      <c r="O8" s="240" t="str">
        <f>IF(O7&lt;'2- Datos de entrada'!$C$18*86400,"Suficiente","No suficiente")</f>
        <v>No suficiente</v>
      </c>
      <c r="P8" s="240" t="str">
        <f>IF(P7&lt;'2- Datos de entrada'!$C$18*86400,"Suficiente","No suficiente")</f>
        <v>No suficiente</v>
      </c>
      <c r="Q8" s="240" t="str">
        <f>IF(Q7&lt;'2- Datos de entrada'!$C$18*86400,"Suficiente","No suficiente")</f>
        <v>No suficiente</v>
      </c>
      <c r="R8" s="240" t="str">
        <f>IF(R7&lt;'2- Datos de entrada'!$C$18*86400,"Suficiente","No suficiente")</f>
        <v>No suficiente</v>
      </c>
      <c r="S8" s="240" t="str">
        <f>IF(S7&lt;'2- Datos de entrada'!$C$18*86400,"Suficiente","No suficiente")</f>
        <v>No suficiente</v>
      </c>
      <c r="T8" s="240" t="str">
        <f>IF(T7&lt;'2- Datos de entrada'!$C$18*86400,"Suficiente","No suficiente")</f>
        <v>No suficiente</v>
      </c>
      <c r="U8" s="240" t="str">
        <f>IF(U7&lt;'2- Datos de entrada'!$C$18*86400,"Suficiente","No suficiente")</f>
        <v>No suficiente</v>
      </c>
      <c r="V8" s="240" t="str">
        <f>IF(V7&lt;'2- Datos de entrada'!$C$18*86400,"Suficiente","No suficiente")</f>
        <v>No suficiente</v>
      </c>
      <c r="W8" s="240" t="str">
        <f>IF(W7&lt;'2- Datos de entrada'!$C$18*86400,"Suficiente","No suficiente")</f>
        <v>No suficiente</v>
      </c>
      <c r="X8" s="241" t="str">
        <f>IF(X7&lt;'2- Datos de entrada'!$C$18*86400,"Suficiente","No suficiente")</f>
        <v>No suficiente</v>
      </c>
    </row>
    <row r="9" spans="1:27" s="57" customFormat="1" x14ac:dyDescent="0.3">
      <c r="B9" s="62"/>
      <c r="C9" s="68"/>
      <c r="D9" s="133"/>
      <c r="E9" s="133"/>
      <c r="F9" s="133"/>
      <c r="G9" s="133"/>
      <c r="H9" s="133"/>
      <c r="I9" s="133"/>
      <c r="J9" s="133"/>
      <c r="K9" s="133"/>
      <c r="L9" s="133"/>
      <c r="M9" s="133"/>
      <c r="N9" s="133"/>
      <c r="O9" s="133"/>
      <c r="P9" s="133"/>
      <c r="Q9" s="133"/>
      <c r="R9" s="133"/>
      <c r="S9" s="133"/>
      <c r="T9" s="133"/>
      <c r="U9" s="133"/>
      <c r="V9" s="133"/>
      <c r="W9" s="133"/>
      <c r="X9" s="133"/>
      <c r="Y9" s="133"/>
    </row>
    <row r="10" spans="1:27" s="57" customFormat="1" ht="14.5" thickBot="1" x14ac:dyDescent="0.35">
      <c r="B10" s="242" t="s">
        <v>99</v>
      </c>
      <c r="C10" s="242"/>
      <c r="D10" s="242"/>
      <c r="E10" s="242"/>
      <c r="F10" s="242"/>
      <c r="G10" s="242"/>
      <c r="H10" s="242"/>
      <c r="I10" s="242"/>
      <c r="J10" s="242"/>
      <c r="K10" s="242"/>
      <c r="L10" s="242"/>
      <c r="M10" s="242"/>
      <c r="N10" s="242"/>
      <c r="O10" s="242"/>
      <c r="P10" s="242"/>
      <c r="Q10" s="242"/>
      <c r="R10" s="242"/>
      <c r="S10" s="242"/>
      <c r="T10" s="242"/>
      <c r="U10" s="242"/>
      <c r="V10" s="242"/>
      <c r="W10" s="242"/>
      <c r="X10" s="242"/>
    </row>
    <row r="11" spans="1:27" ht="14.5" thickBot="1" x14ac:dyDescent="0.35">
      <c r="B11" s="248" t="s">
        <v>22</v>
      </c>
      <c r="C11" s="263">
        <f>'2- Datos de entrada'!C4</f>
        <v>0</v>
      </c>
      <c r="D11" s="263">
        <f t="shared" ref="D11:X11" si="2">C11+1</f>
        <v>1</v>
      </c>
      <c r="E11" s="263">
        <f t="shared" si="2"/>
        <v>2</v>
      </c>
      <c r="F11" s="263">
        <f t="shared" si="2"/>
        <v>3</v>
      </c>
      <c r="G11" s="263">
        <f t="shared" si="2"/>
        <v>4</v>
      </c>
      <c r="H11" s="263">
        <f t="shared" si="2"/>
        <v>5</v>
      </c>
      <c r="I11" s="263">
        <f t="shared" si="2"/>
        <v>6</v>
      </c>
      <c r="J11" s="263">
        <f t="shared" si="2"/>
        <v>7</v>
      </c>
      <c r="K11" s="263">
        <f t="shared" si="2"/>
        <v>8</v>
      </c>
      <c r="L11" s="263">
        <f t="shared" si="2"/>
        <v>9</v>
      </c>
      <c r="M11" s="263">
        <f t="shared" si="2"/>
        <v>10</v>
      </c>
      <c r="N11" s="263">
        <f t="shared" si="2"/>
        <v>11</v>
      </c>
      <c r="O11" s="263">
        <f t="shared" si="2"/>
        <v>12</v>
      </c>
      <c r="P11" s="263">
        <f t="shared" si="2"/>
        <v>13</v>
      </c>
      <c r="Q11" s="263">
        <f t="shared" si="2"/>
        <v>14</v>
      </c>
      <c r="R11" s="263">
        <f t="shared" si="2"/>
        <v>15</v>
      </c>
      <c r="S11" s="263">
        <f t="shared" si="2"/>
        <v>16</v>
      </c>
      <c r="T11" s="263">
        <f t="shared" si="2"/>
        <v>17</v>
      </c>
      <c r="U11" s="263">
        <f t="shared" si="2"/>
        <v>18</v>
      </c>
      <c r="V11" s="263">
        <f t="shared" si="2"/>
        <v>19</v>
      </c>
      <c r="W11" s="263">
        <f t="shared" si="2"/>
        <v>20</v>
      </c>
      <c r="X11" s="264">
        <f t="shared" si="2"/>
        <v>21</v>
      </c>
    </row>
    <row r="12" spans="1:27" s="57" customFormat="1" x14ac:dyDescent="0.3">
      <c r="B12" s="265" t="s">
        <v>105</v>
      </c>
      <c r="C12" s="266"/>
      <c r="D12" s="266"/>
      <c r="E12" s="266"/>
      <c r="F12" s="266"/>
      <c r="G12" s="266"/>
      <c r="H12" s="266"/>
      <c r="I12" s="266"/>
      <c r="J12" s="266"/>
      <c r="K12" s="266"/>
      <c r="L12" s="266"/>
      <c r="M12" s="266"/>
      <c r="N12" s="266"/>
      <c r="O12" s="266"/>
      <c r="P12" s="266"/>
      <c r="Q12" s="266"/>
      <c r="R12" s="266"/>
      <c r="S12" s="266"/>
      <c r="T12" s="266"/>
      <c r="U12" s="266"/>
      <c r="V12" s="266"/>
      <c r="W12" s="266"/>
      <c r="X12" s="267"/>
    </row>
    <row r="13" spans="1:27" s="57" customFormat="1" x14ac:dyDescent="0.3">
      <c r="B13" s="268" t="s">
        <v>106</v>
      </c>
      <c r="C13" s="147" t="e">
        <f>IF('2- Datos de entrada'!$C$36="si",(C5*'2- Datos de entrada'!$C$33*'2- Datos de entrada'!$C$34*12)*(1+'2- Datos de entrada'!$C$5)^(C11-$C$11),C5*'2- Datos de entrada'!$C$33*'2- Datos de entrada'!$C$34*12)</f>
        <v>#DIV/0!</v>
      </c>
      <c r="D13" s="147" t="e">
        <f>IF('2- Datos de entrada'!$C$36="si",(D5*'2- Datos de entrada'!$C$33*'2- Datos de entrada'!$C$34*12)*(1+'2- Datos de entrada'!$C$5)^(D11-$C$11),D5*'2- Datos de entrada'!$C$33*'2- Datos de entrada'!$C$34*12)</f>
        <v>#DIV/0!</v>
      </c>
      <c r="E13" s="147" t="e">
        <f>IF('2- Datos de entrada'!$C$36="si",(E5*'2- Datos de entrada'!$C$33*'2- Datos de entrada'!$C$34*12)*(1+'2- Datos de entrada'!$C$5)^(E11-$C$11),E5*'2- Datos de entrada'!$C$33*'2- Datos de entrada'!$C$34*12)</f>
        <v>#DIV/0!</v>
      </c>
      <c r="F13" s="147" t="e">
        <f>IF('2- Datos de entrada'!$C$36="si",(F5*'2- Datos de entrada'!$C$33*'2- Datos de entrada'!$C$34*12)*(1+'2- Datos de entrada'!$C$5)^(F11-$C$11),F5*'2- Datos de entrada'!$C$33*'2- Datos de entrada'!$C$34*12)</f>
        <v>#DIV/0!</v>
      </c>
      <c r="G13" s="147" t="e">
        <f>IF('2- Datos de entrada'!$C$36="si",(G5*'2- Datos de entrada'!$C$33*'2- Datos de entrada'!$C$34*12)*(1+'2- Datos de entrada'!$C$5)^(G11-$C$11),G5*'2- Datos de entrada'!$C$33*'2- Datos de entrada'!$C$34*12)</f>
        <v>#DIV/0!</v>
      </c>
      <c r="H13" s="147" t="e">
        <f>IF('2- Datos de entrada'!$C$36="si",(H5*'2- Datos de entrada'!$C$33*'2- Datos de entrada'!$C$34*12)*(1+'2- Datos de entrada'!$C$5)^(H11-$C$11),H5*'2- Datos de entrada'!$C$33*'2- Datos de entrada'!$C$34*12)</f>
        <v>#DIV/0!</v>
      </c>
      <c r="I13" s="147" t="e">
        <f>IF('2- Datos de entrada'!$C$36="si",(I5*'2- Datos de entrada'!$C$33*'2- Datos de entrada'!$C$34*12)*(1+'2- Datos de entrada'!$C$5)^(I11-$C$11),I5*'2- Datos de entrada'!$C$33*'2- Datos de entrada'!$C$34*12)</f>
        <v>#DIV/0!</v>
      </c>
      <c r="J13" s="147" t="e">
        <f>IF('2- Datos de entrada'!$C$36="si",(J5*'2- Datos de entrada'!$C$33*'2- Datos de entrada'!$C$34*12)*(1+'2- Datos de entrada'!$C$5)^(J11-$C$11),J5*'2- Datos de entrada'!$C$33*'2- Datos de entrada'!$C$34*12)</f>
        <v>#DIV/0!</v>
      </c>
      <c r="K13" s="147" t="e">
        <f>IF('2- Datos de entrada'!$C$36="si",(K5*'2- Datos de entrada'!$C$33*'2- Datos de entrada'!$C$34*12)*(1+'2- Datos de entrada'!$C$5)^(K11-$C$11),K5*'2- Datos de entrada'!$C$33*'2- Datos de entrada'!$C$34*12)</f>
        <v>#DIV/0!</v>
      </c>
      <c r="L13" s="147" t="e">
        <f>IF('2- Datos de entrada'!$C$36="si",(L5*'2- Datos de entrada'!$C$33*'2- Datos de entrada'!$C$34*12)*(1+'2- Datos de entrada'!$C$5)^(L11-$C$11),L5*'2- Datos de entrada'!$C$33*'2- Datos de entrada'!$C$34*12)</f>
        <v>#DIV/0!</v>
      </c>
      <c r="M13" s="147" t="e">
        <f>IF('2- Datos de entrada'!$C$36="si",(M5*'2- Datos de entrada'!$C$33*'2- Datos de entrada'!$C$34*12)*(1+'2- Datos de entrada'!$C$5)^(M11-$C$11),M5*'2- Datos de entrada'!$C$33*'2- Datos de entrada'!$C$34*12)</f>
        <v>#DIV/0!</v>
      </c>
      <c r="N13" s="147" t="e">
        <f>IF('2- Datos de entrada'!$C$36="si",(N5*'2- Datos de entrada'!$C$33*'2- Datos de entrada'!$C$34*12)*(1+'2- Datos de entrada'!$C$5)^(N11-$C$11),N5*'2- Datos de entrada'!$C$33*'2- Datos de entrada'!$C$34*12)</f>
        <v>#DIV/0!</v>
      </c>
      <c r="O13" s="147" t="e">
        <f>IF('2- Datos de entrada'!$C$36="si",(O5*'2- Datos de entrada'!$C$33*'2- Datos de entrada'!$C$34*12)*(1+'2- Datos de entrada'!$C$5)^(O11-$C$11),O5*'2- Datos de entrada'!$C$33*'2- Datos de entrada'!$C$34*12)</f>
        <v>#DIV/0!</v>
      </c>
      <c r="P13" s="147" t="e">
        <f>IF('2- Datos de entrada'!$C$36="si",(P5*'2- Datos de entrada'!$C$33*'2- Datos de entrada'!$C$34*12)*(1+'2- Datos de entrada'!$C$5)^(P11-$C$11),P5*'2- Datos de entrada'!$C$33*'2- Datos de entrada'!$C$34*12)</f>
        <v>#DIV/0!</v>
      </c>
      <c r="Q13" s="147" t="e">
        <f>IF('2- Datos de entrada'!$C$36="si",(Q5*'2- Datos de entrada'!$C$33*'2- Datos de entrada'!$C$34*12)*(1+'2- Datos de entrada'!$C$5)^(Q11-$C$11),Q5*'2- Datos de entrada'!$C$33*'2- Datos de entrada'!$C$34*12)</f>
        <v>#DIV/0!</v>
      </c>
      <c r="R13" s="147" t="e">
        <f>IF('2- Datos de entrada'!$C$36="si",(R5*'2- Datos de entrada'!$C$33*'2- Datos de entrada'!$C$34*12)*(1+'2- Datos de entrada'!$C$5)^(R11-$C$11),R5*'2- Datos de entrada'!$C$33*'2- Datos de entrada'!$C$34*12)</f>
        <v>#DIV/0!</v>
      </c>
      <c r="S13" s="147" t="e">
        <f>IF('2- Datos de entrada'!$C$36="si",(S5*'2- Datos de entrada'!$C$33*'2- Datos de entrada'!$C$34*12)*(1+'2- Datos de entrada'!$C$5)^(S11-$C$11),S5*'2- Datos de entrada'!$C$33*'2- Datos de entrada'!$C$34*12)</f>
        <v>#DIV/0!</v>
      </c>
      <c r="T13" s="147" t="e">
        <f>IF('2- Datos de entrada'!$C$36="si",(T5*'2- Datos de entrada'!$C$33*'2- Datos de entrada'!$C$34*12)*(1+'2- Datos de entrada'!$C$5)^(T11-$C$11),T5*'2- Datos de entrada'!$C$33*'2- Datos de entrada'!$C$34*12)</f>
        <v>#DIV/0!</v>
      </c>
      <c r="U13" s="147" t="e">
        <f>IF('2- Datos de entrada'!$C$36="si",(U5*'2- Datos de entrada'!$C$33*'2- Datos de entrada'!$C$34*12)*(1+'2- Datos de entrada'!$C$5)^(U11-$C$11),U5*'2- Datos de entrada'!$C$33*'2- Datos de entrada'!$C$34*12)</f>
        <v>#DIV/0!</v>
      </c>
      <c r="V13" s="147" t="e">
        <f>IF('2- Datos de entrada'!$C$36="si",(V5*'2- Datos de entrada'!$C$33*'2- Datos de entrada'!$C$34*12)*(1+'2- Datos de entrada'!$C$5)^(V11-$C$11),V5*'2- Datos de entrada'!$C$33*'2- Datos de entrada'!$C$34*12)</f>
        <v>#DIV/0!</v>
      </c>
      <c r="W13" s="147" t="e">
        <f>IF('2- Datos de entrada'!$C$36="si",(W5*'2- Datos de entrada'!$C$33*'2- Datos de entrada'!$C$34*12)*(1+'2- Datos de entrada'!$C$5)^(W11-$C$11),W5*'2- Datos de entrada'!$C$33*'2- Datos de entrada'!$C$34*12)</f>
        <v>#DIV/0!</v>
      </c>
      <c r="X13" s="269" t="e">
        <f>IF('2- Datos de entrada'!$C$36="si",(X5*'2- Datos de entrada'!$C$33*'2- Datos de entrada'!$C$34*12)*(1+'2- Datos de entrada'!$C$5)^(X11-$C$11),X5*'2- Datos de entrada'!$C$33*'2- Datos de entrada'!$C$34*12)</f>
        <v>#DIV/0!</v>
      </c>
    </row>
    <row r="14" spans="1:27" s="57" customFormat="1" x14ac:dyDescent="0.3">
      <c r="B14" s="268" t="s">
        <v>107</v>
      </c>
      <c r="C14" s="147" t="e">
        <f>IF('2- Datos de entrada'!$C$36="si",IF(C5&lt;'2- Datos de entrada'!C13,0,((C5-'2- Datos de entrada'!C13)*('2- Datos de entrada'!$C$35))*(1+'2- Datos de entrada'!$C$5)^(C11-$C$11)),IF(C5&lt;'2- Datos de entrada'!C13,0,((C5-'2- Datos de entrada'!C13)*('2- Datos de entrada'!$C$35))))</f>
        <v>#DIV/0!</v>
      </c>
      <c r="D14" s="147" t="e">
        <f>IF('2- Datos de entrada'!$C$36="si",IF(D5&lt;C5,0,((D5-C5)*('2- Datos de entrada'!$C$35))*(1+'2- Datos de entrada'!$C$5)^(D11-$C$11)),IF(D5&lt;C5,0,((D5-C5)*('2- Datos de entrada'!$C$35))))</f>
        <v>#DIV/0!</v>
      </c>
      <c r="E14" s="147" t="e">
        <f>IF('2- Datos de entrada'!$C$36="si",IF(E5&lt;D5,0,((E5-D5)*('2- Datos de entrada'!$C$35))*(1+'2- Datos de entrada'!$C$5)^(E11-$C$11)),IF(E5&lt;D5,0,((E5-D5)*('2- Datos de entrada'!$C$35))))</f>
        <v>#DIV/0!</v>
      </c>
      <c r="F14" s="147" t="e">
        <f>IF('2- Datos de entrada'!$C$36="si",IF(F5&lt;E5,0,((F5-E5)*('2- Datos de entrada'!$C$35))*(1+'2- Datos de entrada'!$C$5)^(F11-$C$11)),IF(F5&lt;E5,0,((F5-E5)*('2- Datos de entrada'!$C$35))))</f>
        <v>#DIV/0!</v>
      </c>
      <c r="G14" s="147" t="e">
        <f>IF('2- Datos de entrada'!$C$36="si",IF(G5&lt;F5,0,((G5-F5)*('2- Datos de entrada'!$C$35))*(1+'2- Datos de entrada'!$C$5)^(G11-$C$11)),IF(G5&lt;F5,0,((G5-F5)*('2- Datos de entrada'!$C$35))))</f>
        <v>#DIV/0!</v>
      </c>
      <c r="H14" s="147" t="e">
        <f>IF('2- Datos de entrada'!$C$36="si",IF(H5&lt;G5,0,((H5-G5)*('2- Datos de entrada'!$C$35))*(1+'2- Datos de entrada'!$C$5)^(H11-$C$11)),IF(H5&lt;G5,0,((H5-G5)*('2- Datos de entrada'!$C$35))))</f>
        <v>#DIV/0!</v>
      </c>
      <c r="I14" s="147" t="e">
        <f>IF('2- Datos de entrada'!$C$36="si",IF(I5&lt;H5,0,((I5-H5)*('2- Datos de entrada'!$C$35))*(1+'2- Datos de entrada'!$C$5)^(I11-$C$11)),IF(I5&lt;H5,0,((I5-H5)*('2- Datos de entrada'!$C$35))))</f>
        <v>#DIV/0!</v>
      </c>
      <c r="J14" s="147" t="e">
        <f>IF('2- Datos de entrada'!$C$36="si",IF(J5&lt;I5,0,((J5-I5)*('2- Datos de entrada'!$C$35))*(1+'2- Datos de entrada'!$C$5)^(J11-$C$11)),IF(J5&lt;I5,0,((J5-I5)*('2- Datos de entrada'!$C$35))))</f>
        <v>#DIV/0!</v>
      </c>
      <c r="K14" s="147" t="e">
        <f>IF('2- Datos de entrada'!$C$36="si",IF(K5&lt;J5,0,((K5-J5)*('2- Datos de entrada'!$C$35))*(1+'2- Datos de entrada'!$C$5)^(K11-$C$11)),IF(K5&lt;J5,0,((K5-J5)*('2- Datos de entrada'!$C$35))))</f>
        <v>#DIV/0!</v>
      </c>
      <c r="L14" s="147" t="e">
        <f>IF('2- Datos de entrada'!$C$36="si",IF(L5&lt;K5,0,((L5-K5)*('2- Datos de entrada'!$C$35))*(1+'2- Datos de entrada'!$C$5)^(L11-$C$11)),IF(L5&lt;K5,0,((L5-K5)*('2- Datos de entrada'!$C$35))))</f>
        <v>#DIV/0!</v>
      </c>
      <c r="M14" s="147" t="e">
        <f>IF('2- Datos de entrada'!$C$36="si",IF(M5&lt;L5,0,((M5-L5)*('2- Datos de entrada'!$C$35))*(1+'2- Datos de entrada'!$C$5)^(M11-$C$11)),IF(M5&lt;L5,0,((M5-L5)*('2- Datos de entrada'!$C$35))))</f>
        <v>#DIV/0!</v>
      </c>
      <c r="N14" s="147" t="e">
        <f>IF('2- Datos de entrada'!$C$36="si",IF(N5&lt;M5,0,((N5-M5)*('2- Datos de entrada'!$C$35))*(1+'2- Datos de entrada'!$C$5)^(N11-$C$11)),IF(N5&lt;M5,0,((N5-M5)*('2- Datos de entrada'!$C$35))))</f>
        <v>#DIV/0!</v>
      </c>
      <c r="O14" s="147" t="e">
        <f>IF('2- Datos de entrada'!$C$36="si",IF(O5&lt;N5,0,((O5-N5)*('2- Datos de entrada'!$C$35))*(1+'2- Datos de entrada'!$C$5)^(O11-$C$11)),IF(O5&lt;N5,0,((O5-N5)*('2- Datos de entrada'!$C$35))))</f>
        <v>#DIV/0!</v>
      </c>
      <c r="P14" s="147" t="e">
        <f>IF('2- Datos de entrada'!$C$36="si",IF(P5&lt;O5,0,((P5-O5)*('2- Datos de entrada'!$C$35))*(1+'2- Datos de entrada'!$C$5)^(P11-$C$11)),IF(P5&lt;O5,0,((P5-O5)*('2- Datos de entrada'!$C$35))))</f>
        <v>#DIV/0!</v>
      </c>
      <c r="Q14" s="147" t="e">
        <f>IF('2- Datos de entrada'!$C$36="si",IF(Q5&lt;P5,0,((Q5-P5)*('2- Datos de entrada'!$C$35))*(1+'2- Datos de entrada'!$C$5)^(Q11-$C$11)),IF(Q5&lt;P5,0,((Q5-P5)*('2- Datos de entrada'!$C$35))))</f>
        <v>#DIV/0!</v>
      </c>
      <c r="R14" s="147" t="e">
        <f>IF('2- Datos de entrada'!$C$36="si",IF(R5&lt;Q5,0,((R5-Q5)*('2- Datos de entrada'!$C$35))*(1+'2- Datos de entrada'!$C$5)^(R11-$C$11)),IF(R5&lt;Q5,0,((R5-Q5)*('2- Datos de entrada'!$C$35))))</f>
        <v>#DIV/0!</v>
      </c>
      <c r="S14" s="147" t="e">
        <f>IF('2- Datos de entrada'!$C$36="si",IF(S5&lt;R5,0,((S5-R5)*('2- Datos de entrada'!$C$35))*(1+'2- Datos de entrada'!$C$5)^(S11-$C$11)),IF(S5&lt;R5,0,((S5-R5)*('2- Datos de entrada'!$C$35))))</f>
        <v>#DIV/0!</v>
      </c>
      <c r="T14" s="147" t="e">
        <f>IF('2- Datos de entrada'!$C$36="si",IF(T5&lt;S5,0,((T5-S5)*('2- Datos de entrada'!$C$35))*(1+'2- Datos de entrada'!$C$5)^(T11-$C$11)),IF(T5&lt;S5,0,((T5-S5)*('2- Datos de entrada'!$C$35))))</f>
        <v>#DIV/0!</v>
      </c>
      <c r="U14" s="147" t="e">
        <f>IF('2- Datos de entrada'!$C$36="si",IF(U5&lt;T5,0,((U5-T5)*('2- Datos de entrada'!$C$35))*(1+'2- Datos de entrada'!$C$5)^(U11-$C$11)),IF(U5&lt;T5,0,((U5-T5)*('2- Datos de entrada'!$C$35))))</f>
        <v>#DIV/0!</v>
      </c>
      <c r="V14" s="147" t="e">
        <f>IF('2- Datos de entrada'!$C$36="si",IF(V5&lt;U5,0,((V5-U5)*('2- Datos de entrada'!$C$35))*(1+'2- Datos de entrada'!$C$5)^(V11-$C$11)),IF(V5&lt;U5,0,((V5-U5)*('2- Datos de entrada'!$C$35))))</f>
        <v>#DIV/0!</v>
      </c>
      <c r="W14" s="147" t="e">
        <f>IF('2- Datos de entrada'!$C$36="si",IF(W5&lt;V5,0,((W5-V5)*('2- Datos de entrada'!$C$35))*(1+'2- Datos de entrada'!$C$5)^(W11-$C$11)),IF(W5&lt;V5,0,((W5-V5)*('2- Datos de entrada'!$C$35))))</f>
        <v>#DIV/0!</v>
      </c>
      <c r="X14" s="269" t="e">
        <f>IF('2- Datos de entrada'!$C$36="si",IF(X5&lt;W5,0,((X5-W5)*('2- Datos de entrada'!$C$35))*(1+'2- Datos de entrada'!$C$5)^(X11-$C$11)),IF(X5&lt;W5,0,((X5-W5)*('2- Datos de entrada'!$C$35))))</f>
        <v>#DIV/0!</v>
      </c>
    </row>
    <row r="15" spans="1:27" s="57" customFormat="1" x14ac:dyDescent="0.3">
      <c r="B15" s="268" t="s">
        <v>108</v>
      </c>
      <c r="C15" s="147">
        <f>IF('2- Datos de entrada'!$C$36="si",'2- Datos de entrada'!$C$37*(1+'2- Datos de entrada'!$C$5)^(C11-$C$11),'2- Datos de entrada'!$C$37)</f>
        <v>0</v>
      </c>
      <c r="D15" s="147">
        <f>IF('2- Datos de entrada'!$C$36="si",'2- Datos de entrada'!$C$37*(1+'2- Datos de entrada'!$C$5)^(D11-$C$11),'2- Datos de entrada'!$C$37)</f>
        <v>0</v>
      </c>
      <c r="E15" s="147">
        <f>IF('2- Datos de entrada'!$C$36="si",'2- Datos de entrada'!$C$37*(1+'2- Datos de entrada'!$C$5)^(E11-$C$11),'2- Datos de entrada'!$C$37)</f>
        <v>0</v>
      </c>
      <c r="F15" s="147">
        <f>IF('2- Datos de entrada'!$C$36="si",'2- Datos de entrada'!$C$37*(1+'2- Datos de entrada'!$C$5)^(F11-$C$11),'2- Datos de entrada'!$C$37)</f>
        <v>0</v>
      </c>
      <c r="G15" s="147">
        <f>IF('2- Datos de entrada'!$C$36="si",'2- Datos de entrada'!$C$37*(1+'2- Datos de entrada'!$C$5)^(G11-$C$11),'2- Datos de entrada'!$C$37)</f>
        <v>0</v>
      </c>
      <c r="H15" s="147">
        <f>IF('2- Datos de entrada'!$C$36="si",'2- Datos de entrada'!$C$37*(1+'2- Datos de entrada'!$C$5)^(H11-$C$11),'2- Datos de entrada'!$C$37)</f>
        <v>0</v>
      </c>
      <c r="I15" s="147">
        <f>IF('2- Datos de entrada'!$C$36="si",'2- Datos de entrada'!$C$37*(1+'2- Datos de entrada'!$C$5)^(I11-$C$11),'2- Datos de entrada'!$C$37)</f>
        <v>0</v>
      </c>
      <c r="J15" s="147">
        <f>IF('2- Datos de entrada'!$C$36="si",'2- Datos de entrada'!$C$37*(1+'2- Datos de entrada'!$C$5)^(J11-$C$11),'2- Datos de entrada'!$C$37)</f>
        <v>0</v>
      </c>
      <c r="K15" s="147">
        <f>IF('2- Datos de entrada'!$C$36="si",'2- Datos de entrada'!$C$37*(1+'2- Datos de entrada'!$C$5)^(K11-$C$11),'2- Datos de entrada'!$C$37)</f>
        <v>0</v>
      </c>
      <c r="L15" s="147">
        <f>IF('2- Datos de entrada'!$C$36="si",'2- Datos de entrada'!$C$37*(1+'2- Datos de entrada'!$C$5)^(L11-$C$11),'2- Datos de entrada'!$C$37)</f>
        <v>0</v>
      </c>
      <c r="M15" s="147">
        <f>IF('2- Datos de entrada'!$C$36="si",'2- Datos de entrada'!$C$37*(1+'2- Datos de entrada'!$C$5)^(M11-$C$11),'2- Datos de entrada'!$C$37)</f>
        <v>0</v>
      </c>
      <c r="N15" s="147">
        <f>IF('2- Datos de entrada'!$C$36="si",'2- Datos de entrada'!$C$37*(1+'2- Datos de entrada'!$C$5)^(N11-$C$11),'2- Datos de entrada'!$C$37)</f>
        <v>0</v>
      </c>
      <c r="O15" s="147">
        <f>IF('2- Datos de entrada'!$C$36="si",'2- Datos de entrada'!$C$37*(1+'2- Datos de entrada'!$C$5)^(O11-$C$11),'2- Datos de entrada'!$C$37)</f>
        <v>0</v>
      </c>
      <c r="P15" s="147">
        <f>IF('2- Datos de entrada'!$C$36="si",'2- Datos de entrada'!$C$37*(1+'2- Datos de entrada'!$C$5)^(P11-$C$11),'2- Datos de entrada'!$C$37)</f>
        <v>0</v>
      </c>
      <c r="Q15" s="147">
        <f>IF('2- Datos de entrada'!$C$36="si",'2- Datos de entrada'!$C$37*(1+'2- Datos de entrada'!$C$5)^(Q11-$C$11),'2- Datos de entrada'!$C$37)</f>
        <v>0</v>
      </c>
      <c r="R15" s="147">
        <f>IF('2- Datos de entrada'!$C$36="si",'2- Datos de entrada'!$C$37*(1+'2- Datos de entrada'!$C$5)^(R11-$C$11),'2- Datos de entrada'!$C$37)</f>
        <v>0</v>
      </c>
      <c r="S15" s="147">
        <f>IF('2- Datos de entrada'!$C$36="si",'2- Datos de entrada'!$C$37*(1+'2- Datos de entrada'!$C$5)^(S11-$C$11),'2- Datos de entrada'!$C$37)</f>
        <v>0</v>
      </c>
      <c r="T15" s="147">
        <f>IF('2- Datos de entrada'!$C$36="si",'2- Datos de entrada'!$C$37*(1+'2- Datos de entrada'!$C$5)^(T11-$C$11),'2- Datos de entrada'!$C$37)</f>
        <v>0</v>
      </c>
      <c r="U15" s="147">
        <f>IF('2- Datos de entrada'!$C$36="si",'2- Datos de entrada'!$C$37*(1+'2- Datos de entrada'!$C$5)^(U11-$C$11),'2- Datos de entrada'!$C$37)</f>
        <v>0</v>
      </c>
      <c r="V15" s="147">
        <f>IF('2- Datos de entrada'!$C$36="si",'2- Datos de entrada'!$C$37*(1+'2- Datos de entrada'!$C$5)^(V11-$C$11),'2- Datos de entrada'!$C$37)</f>
        <v>0</v>
      </c>
      <c r="W15" s="147">
        <f>IF('2- Datos de entrada'!$C$36="si",'2- Datos de entrada'!$C$37*(1+'2- Datos de entrada'!$C$5)^(W11-$C$11),'2- Datos de entrada'!$C$37)</f>
        <v>0</v>
      </c>
      <c r="X15" s="269">
        <f>IF('2- Datos de entrada'!$C$36="si",'2- Datos de entrada'!$C$37*(1+'2- Datos de entrada'!$C$5)^(X11-$C$11),'2- Datos de entrada'!$C$37)</f>
        <v>0</v>
      </c>
    </row>
    <row r="16" spans="1:27" s="57" customFormat="1" x14ac:dyDescent="0.3">
      <c r="B16" s="268" t="s">
        <v>109</v>
      </c>
      <c r="C16" s="147">
        <f>IF('2- Datos de entrada'!$C$36="si",'2- Datos de entrada'!$C$38*(1+'2- Datos de entrada'!$C$5)^(C11-$C$11),'2- Datos de entrada'!$C$38)</f>
        <v>0</v>
      </c>
      <c r="D16" s="147">
        <f>IF('2- Datos de entrada'!$C$36="si",'2- Datos de entrada'!$C$38*(1+'2- Datos de entrada'!$C$5)^(D11-$C$11),'2- Datos de entrada'!$C$38)</f>
        <v>0</v>
      </c>
      <c r="E16" s="147">
        <f>IF('2- Datos de entrada'!$C$36="si",'2- Datos de entrada'!$C$38*(1+'2- Datos de entrada'!$C$5)^(E11-$C$11),'2- Datos de entrada'!$C$38)</f>
        <v>0</v>
      </c>
      <c r="F16" s="147">
        <f>IF('2- Datos de entrada'!$C$36="si",'2- Datos de entrada'!$C$38*(1+'2- Datos de entrada'!$C$5)^(F11-$C$11),'2- Datos de entrada'!$C$38)</f>
        <v>0</v>
      </c>
      <c r="G16" s="147">
        <f>IF('2- Datos de entrada'!$C$36="si",'2- Datos de entrada'!$C$38*(1+'2- Datos de entrada'!$C$5)^(G11-$C$11),'2- Datos de entrada'!$C$38)</f>
        <v>0</v>
      </c>
      <c r="H16" s="147">
        <f>IF('2- Datos de entrada'!$C$36="si",'2- Datos de entrada'!$C$38*(1+'2- Datos de entrada'!$C$5)^(H11-$C$11),'2- Datos de entrada'!$C$38)</f>
        <v>0</v>
      </c>
      <c r="I16" s="147">
        <f>IF('2- Datos de entrada'!$C$36="si",'2- Datos de entrada'!$C$38*(1+'2- Datos de entrada'!$C$5)^(I11-$C$11),'2- Datos de entrada'!$C$38)</f>
        <v>0</v>
      </c>
      <c r="J16" s="147">
        <f>IF('2- Datos de entrada'!$C$36="si",'2- Datos de entrada'!$C$38*(1+'2- Datos de entrada'!$C$5)^(J11-$C$11),'2- Datos de entrada'!$C$38)</f>
        <v>0</v>
      </c>
      <c r="K16" s="147">
        <f>IF('2- Datos de entrada'!$C$36="si",'2- Datos de entrada'!$C$38*(1+'2- Datos de entrada'!$C$5)^(K11-$C$11),'2- Datos de entrada'!$C$38)</f>
        <v>0</v>
      </c>
      <c r="L16" s="147">
        <f>IF('2- Datos de entrada'!$C$36="si",'2- Datos de entrada'!$C$38*(1+'2- Datos de entrada'!$C$5)^(L11-$C$11),'2- Datos de entrada'!$C$38)</f>
        <v>0</v>
      </c>
      <c r="M16" s="147">
        <f>IF('2- Datos de entrada'!$C$36="si",'2- Datos de entrada'!$C$38*(1+'2- Datos de entrada'!$C$5)^(M11-$C$11),'2- Datos de entrada'!$C$38)</f>
        <v>0</v>
      </c>
      <c r="N16" s="147">
        <f>IF('2- Datos de entrada'!$C$36="si",'2- Datos de entrada'!$C$38*(1+'2- Datos de entrada'!$C$5)^(N11-$C$11),'2- Datos de entrada'!$C$38)</f>
        <v>0</v>
      </c>
      <c r="O16" s="147">
        <f>IF('2- Datos de entrada'!$C$36="si",'2- Datos de entrada'!$C$38*(1+'2- Datos de entrada'!$C$5)^(O11-$C$11),'2- Datos de entrada'!$C$38)</f>
        <v>0</v>
      </c>
      <c r="P16" s="147">
        <f>IF('2- Datos de entrada'!$C$36="si",'2- Datos de entrada'!$C$38*(1+'2- Datos de entrada'!$C$5)^(P11-$C$11),'2- Datos de entrada'!$C$38)</f>
        <v>0</v>
      </c>
      <c r="Q16" s="147">
        <f>IF('2- Datos de entrada'!$C$36="si",'2- Datos de entrada'!$C$38*(1+'2- Datos de entrada'!$C$5)^(Q11-$C$11),'2- Datos de entrada'!$C$38)</f>
        <v>0</v>
      </c>
      <c r="R16" s="147">
        <f>IF('2- Datos de entrada'!$C$36="si",'2- Datos de entrada'!$C$38*(1+'2- Datos de entrada'!$C$5)^(R11-$C$11),'2- Datos de entrada'!$C$38)</f>
        <v>0</v>
      </c>
      <c r="S16" s="147">
        <f>IF('2- Datos de entrada'!$C$36="si",'2- Datos de entrada'!$C$38*(1+'2- Datos de entrada'!$C$5)^(S11-$C$11),'2- Datos de entrada'!$C$38)</f>
        <v>0</v>
      </c>
      <c r="T16" s="147">
        <f>IF('2- Datos de entrada'!$C$36="si",'2- Datos de entrada'!$C$38*(1+'2- Datos de entrada'!$C$5)^(T11-$C$11),'2- Datos de entrada'!$C$38)</f>
        <v>0</v>
      </c>
      <c r="U16" s="147">
        <f>IF('2- Datos de entrada'!$C$36="si",'2- Datos de entrada'!$C$38*(1+'2- Datos de entrada'!$C$5)^(U11-$C$11),'2- Datos de entrada'!$C$38)</f>
        <v>0</v>
      </c>
      <c r="V16" s="147">
        <f>IF('2- Datos de entrada'!$C$36="si",'2- Datos de entrada'!$C$38*(1+'2- Datos de entrada'!$C$5)^(V11-$C$11),'2- Datos de entrada'!$C$38)</f>
        <v>0</v>
      </c>
      <c r="W16" s="147">
        <f>IF('2- Datos de entrada'!$C$36="si",'2- Datos de entrada'!$C$38*(1+'2- Datos de entrada'!$C$5)^(W11-$C$11),'2- Datos de entrada'!$C$38)</f>
        <v>0</v>
      </c>
      <c r="X16" s="269">
        <f>IF('2- Datos de entrada'!$C$36="si",'2- Datos de entrada'!$C$38*(1+'2- Datos de entrada'!$C$5)^(X11-$C$11),'2- Datos de entrada'!$C$38)</f>
        <v>0</v>
      </c>
    </row>
    <row r="17" spans="2:27" s="57" customFormat="1" x14ac:dyDescent="0.3">
      <c r="B17" s="270" t="s">
        <v>110</v>
      </c>
      <c r="C17" s="147">
        <f>IF(C24&gt;0,IF('2- Datos de entrada'!$C$36="si",C5*'2- Datos de entrada'!$C$44*((1+'2- Datos de entrada'!$C$5)^('4-Resumen de ingresos y gastos'!C11-'2- Datos de entrada'!$C$4)),'4-Resumen de ingresos y gastos'!C5*'2- Datos de entrada'!$C$44),0)</f>
        <v>0</v>
      </c>
      <c r="D17" s="147">
        <f>IF(D24&gt;0,IF('2- Datos de entrada'!$C$36="si",D5*'2- Datos de entrada'!$C$44*((1+'2- Datos de entrada'!$C$5)^('4-Resumen de ingresos y gastos'!D11-'2- Datos de entrada'!$C$4)),'4-Resumen de ingresos y gastos'!D5*'2- Datos de entrada'!$C$44),0)</f>
        <v>0</v>
      </c>
      <c r="E17" s="147">
        <f>IF(E24&gt;0,IF('2- Datos de entrada'!$C$36="si",E5*'2- Datos de entrada'!$C$44*((1+'2- Datos de entrada'!$C$5)^('4-Resumen de ingresos y gastos'!E11-'2- Datos de entrada'!$C$4)),'4-Resumen de ingresos y gastos'!E5*'2- Datos de entrada'!$C$44),0)</f>
        <v>0</v>
      </c>
      <c r="F17" s="147">
        <f>IF(F24&gt;0,IF('2- Datos de entrada'!$C$36="si",F5*'2- Datos de entrada'!$C$44*((1+'2- Datos de entrada'!$C$5)^('4-Resumen de ingresos y gastos'!F11-'2- Datos de entrada'!$C$4)),'4-Resumen de ingresos y gastos'!F5*'2- Datos de entrada'!$C$44),0)</f>
        <v>0</v>
      </c>
      <c r="G17" s="147">
        <f>IF(G24&gt;0,IF('2- Datos de entrada'!$C$36="si",G5*'2- Datos de entrada'!$C$44*((1+'2- Datos de entrada'!$C$5)^('4-Resumen de ingresos y gastos'!G11-'2- Datos de entrada'!$C$4)),'4-Resumen de ingresos y gastos'!G5*'2- Datos de entrada'!$C$44),0)</f>
        <v>0</v>
      </c>
      <c r="H17" s="147">
        <f>IF(H24&gt;0,IF('2- Datos de entrada'!$C$36="si",H5*'2- Datos de entrada'!$C$44*((1+'2- Datos de entrada'!$C$5)^('4-Resumen de ingresos y gastos'!H11-'2- Datos de entrada'!$C$4)),'4-Resumen de ingresos y gastos'!H5*'2- Datos de entrada'!$C$44),0)</f>
        <v>0</v>
      </c>
      <c r="I17" s="147">
        <f>IF(I24&gt;0,IF('2- Datos de entrada'!$C$36="si",I5*'2- Datos de entrada'!$C$44*((1+'2- Datos de entrada'!$C$5)^('4-Resumen de ingresos y gastos'!I11-'2- Datos de entrada'!$C$4)),'4-Resumen de ingresos y gastos'!I5*'2- Datos de entrada'!$C$44),0)</f>
        <v>0</v>
      </c>
      <c r="J17" s="147">
        <f>IF(J24&gt;0,IF('2- Datos de entrada'!$C$36="si",J5*'2- Datos de entrada'!$C$44*((1+'2- Datos de entrada'!$C$5)^('4-Resumen de ingresos y gastos'!J11-'2- Datos de entrada'!$C$4)),'4-Resumen de ingresos y gastos'!J5*'2- Datos de entrada'!$C$44),0)</f>
        <v>0</v>
      </c>
      <c r="K17" s="147">
        <f>IF(K24&gt;0,IF('2- Datos de entrada'!$C$36="si",K5*'2- Datos de entrada'!$C$44*((1+'2- Datos de entrada'!$C$5)^('4-Resumen de ingresos y gastos'!K11-'2- Datos de entrada'!$C$4)),'4-Resumen de ingresos y gastos'!K5*'2- Datos de entrada'!$C$44),0)</f>
        <v>0</v>
      </c>
      <c r="L17" s="147">
        <f>IF(L24&gt;0,IF('2- Datos de entrada'!$C$36="si",L5*'2- Datos de entrada'!$C$44*((1+'2- Datos de entrada'!$C$5)^('4-Resumen de ingresos y gastos'!L11-'2- Datos de entrada'!$C$4)),'4-Resumen de ingresos y gastos'!L5*'2- Datos de entrada'!$C$44),0)</f>
        <v>0</v>
      </c>
      <c r="M17" s="147">
        <f>IF(M24&gt;0,IF('2- Datos de entrada'!$C$36="si",M5*'2- Datos de entrada'!$C$44*((1+'2- Datos de entrada'!$C$5)^('4-Resumen de ingresos y gastos'!M11-'2- Datos de entrada'!$C$4)),'4-Resumen de ingresos y gastos'!M5*'2- Datos de entrada'!$C$44),0)</f>
        <v>0</v>
      </c>
      <c r="N17" s="147">
        <f>IF(N24&gt;0,IF('2- Datos de entrada'!$C$36="si",N5*'2- Datos de entrada'!$C$44*((1+'2- Datos de entrada'!$C$5)^('4-Resumen de ingresos y gastos'!N11-'2- Datos de entrada'!$C$4)),'4-Resumen de ingresos y gastos'!N5*'2- Datos de entrada'!$C$44),0)</f>
        <v>0</v>
      </c>
      <c r="O17" s="147">
        <f>IF(O24&gt;0,IF('2- Datos de entrada'!$C$36="si",O5*'2- Datos de entrada'!$C$44*((1+'2- Datos de entrada'!$C$5)^('4-Resumen de ingresos y gastos'!O11-'2- Datos de entrada'!$C$4)),'4-Resumen de ingresos y gastos'!O5*'2- Datos de entrada'!$C$44),0)</f>
        <v>0</v>
      </c>
      <c r="P17" s="147">
        <f>IF(P24&gt;0,IF('2- Datos de entrada'!$C$36="si",P5*'2- Datos de entrada'!$C$44*((1+'2- Datos de entrada'!$C$5)^('4-Resumen de ingresos y gastos'!P11-'2- Datos de entrada'!$C$4)),'4-Resumen de ingresos y gastos'!P5*'2- Datos de entrada'!$C$44),0)</f>
        <v>0</v>
      </c>
      <c r="Q17" s="147">
        <f>IF(Q24&gt;0,IF('2- Datos de entrada'!$C$36="si",Q5*'2- Datos de entrada'!$C$44*((1+'2- Datos de entrada'!$C$5)^('4-Resumen de ingresos y gastos'!Q11-'2- Datos de entrada'!$C$4)),'4-Resumen de ingresos y gastos'!Q5*'2- Datos de entrada'!$C$44),0)</f>
        <v>0</v>
      </c>
      <c r="R17" s="147">
        <f>IF(R24&gt;0,IF('2- Datos de entrada'!$C$36="si",R5*'2- Datos de entrada'!$C$44*((1+'2- Datos de entrada'!$C$5)^('4-Resumen de ingresos y gastos'!R11-'2- Datos de entrada'!$C$4)),'4-Resumen de ingresos y gastos'!R5*'2- Datos de entrada'!$C$44),0)</f>
        <v>0</v>
      </c>
      <c r="S17" s="147">
        <f>IF(S24&gt;0,IF('2- Datos de entrada'!$C$36="si",S5*'2- Datos de entrada'!$C$44*((1+'2- Datos de entrada'!$C$5)^('4-Resumen de ingresos y gastos'!S11-'2- Datos de entrada'!$C$4)),'4-Resumen de ingresos y gastos'!S5*'2- Datos de entrada'!$C$44),0)</f>
        <v>0</v>
      </c>
      <c r="T17" s="147">
        <f>IF(T24&gt;0,IF('2- Datos de entrada'!$C$36="si",T5*'2- Datos de entrada'!$C$44*((1+'2- Datos de entrada'!$C$5)^('4-Resumen de ingresos y gastos'!T11-'2- Datos de entrada'!$C$4)),'4-Resumen de ingresos y gastos'!T5*'2- Datos de entrada'!$C$44),0)</f>
        <v>0</v>
      </c>
      <c r="U17" s="147">
        <f>IF(U24&gt;0,IF('2- Datos de entrada'!$C$36="si",U5*'2- Datos de entrada'!$C$44*((1+'2- Datos de entrada'!$C$5)^('4-Resumen de ingresos y gastos'!U11-'2- Datos de entrada'!$C$4)),'4-Resumen de ingresos y gastos'!U5*'2- Datos de entrada'!$C$44),0)</f>
        <v>0</v>
      </c>
      <c r="V17" s="147">
        <f>IF(V24&gt;0,IF('2- Datos de entrada'!$C$36="si",V5*'2- Datos de entrada'!$C$44*((1+'2- Datos de entrada'!$C$5)^('4-Resumen de ingresos y gastos'!V11-'2- Datos de entrada'!$C$4)),'4-Resumen de ingresos y gastos'!V5*'2- Datos de entrada'!$C$44),0)</f>
        <v>0</v>
      </c>
      <c r="W17" s="147">
        <f>IF(W24&gt;0,IF('2- Datos de entrada'!$C$36="si",W5*'2- Datos de entrada'!$C$44*((1+'2- Datos de entrada'!$C$5)^('4-Resumen de ingresos y gastos'!W11-'2- Datos de entrada'!$C$4)),'4-Resumen de ingresos y gastos'!W5*'2- Datos de entrada'!$C$44),0)</f>
        <v>0</v>
      </c>
      <c r="X17" s="269">
        <f>IF(X24&gt;0,IF('2- Datos de entrada'!$C$36="si",X5*'2- Datos de entrada'!$C$44*((1+'2- Datos de entrada'!$C$5)^('4-Resumen de ingresos y gastos'!X11-'2- Datos de entrada'!$C$4)),'4-Resumen de ingresos y gastos'!X5*'2- Datos de entrada'!$C$44),0)</f>
        <v>0</v>
      </c>
    </row>
    <row r="18" spans="2:27" s="57" customFormat="1" x14ac:dyDescent="0.3">
      <c r="B18" s="268" t="s">
        <v>55</v>
      </c>
      <c r="C18" s="147">
        <f>('2- Datos de entrada'!$C$39*'2- Datos de entrada'!$C$40)*(1+'2- Datos de entrada'!$C$40)^('4-Resumen de ingresos y gastos'!C$11-'2- Datos de entrada'!$C$4)</f>
        <v>0</v>
      </c>
      <c r="D18" s="147">
        <f>('2- Datos de entrada'!$C$39*'2- Datos de entrada'!$C$40)*(1+'2- Datos de entrada'!$C$40)^('4-Resumen de ingresos y gastos'!D$11-'2- Datos de entrada'!$C$4)</f>
        <v>0</v>
      </c>
      <c r="E18" s="147">
        <f>('2- Datos de entrada'!$C$39*'2- Datos de entrada'!$C$40)*(1+'2- Datos de entrada'!$C$40)^('4-Resumen de ingresos y gastos'!E$11-'2- Datos de entrada'!$C$4)</f>
        <v>0</v>
      </c>
      <c r="F18" s="147">
        <f>('2- Datos de entrada'!$C$39*'2- Datos de entrada'!$C$40)*(1+'2- Datos de entrada'!$C$40)^('4-Resumen de ingresos y gastos'!F$11-'2- Datos de entrada'!$C$4)</f>
        <v>0</v>
      </c>
      <c r="G18" s="147">
        <f>('2- Datos de entrada'!$C$39*'2- Datos de entrada'!$C$40)*(1+'2- Datos de entrada'!$C$40)^('4-Resumen de ingresos y gastos'!G$11-'2- Datos de entrada'!$C$4)</f>
        <v>0</v>
      </c>
      <c r="H18" s="147">
        <f>('2- Datos de entrada'!$C$39*'2- Datos de entrada'!$C$40)*(1+'2- Datos de entrada'!$C$40)^('4-Resumen de ingresos y gastos'!H$11-'2- Datos de entrada'!$C$4)</f>
        <v>0</v>
      </c>
      <c r="I18" s="147">
        <f>('2- Datos de entrada'!$C$39*'2- Datos de entrada'!$C$40)*(1+'2- Datos de entrada'!$C$40)^('4-Resumen de ingresos y gastos'!I$11-'2- Datos de entrada'!$C$4)</f>
        <v>0</v>
      </c>
      <c r="J18" s="147">
        <f>('2- Datos de entrada'!$C$39*'2- Datos de entrada'!$C$40)*(1+'2- Datos de entrada'!$C$40)^('4-Resumen de ingresos y gastos'!J$11-'2- Datos de entrada'!$C$4)</f>
        <v>0</v>
      </c>
      <c r="K18" s="147">
        <f>('2- Datos de entrada'!$C$39*'2- Datos de entrada'!$C$40)*(1+'2- Datos de entrada'!$C$40)^('4-Resumen de ingresos y gastos'!K$11-'2- Datos de entrada'!$C$4)</f>
        <v>0</v>
      </c>
      <c r="L18" s="147">
        <f>('2- Datos de entrada'!$C$39*'2- Datos de entrada'!$C$40)*(1+'2- Datos de entrada'!$C$40)^('4-Resumen de ingresos y gastos'!L$11-'2- Datos de entrada'!$C$4)</f>
        <v>0</v>
      </c>
      <c r="M18" s="147">
        <f>('2- Datos de entrada'!$C$39*'2- Datos de entrada'!$C$40)*(1+'2- Datos de entrada'!$C$40)^('4-Resumen de ingresos y gastos'!M$11-'2- Datos de entrada'!$C$4)</f>
        <v>0</v>
      </c>
      <c r="N18" s="147">
        <f>('2- Datos de entrada'!$C$39*'2- Datos de entrada'!$C$40)*(1+'2- Datos de entrada'!$C$40)^('4-Resumen de ingresos y gastos'!N$11-'2- Datos de entrada'!$C$4)</f>
        <v>0</v>
      </c>
      <c r="O18" s="147">
        <f>('2- Datos de entrada'!$C$39*'2- Datos de entrada'!$C$40)*(1+'2- Datos de entrada'!$C$40)^('4-Resumen de ingresos y gastos'!O$11-'2- Datos de entrada'!$C$4)</f>
        <v>0</v>
      </c>
      <c r="P18" s="147">
        <f>('2- Datos de entrada'!$C$39*'2- Datos de entrada'!$C$40)*(1+'2- Datos de entrada'!$C$40)^('4-Resumen de ingresos y gastos'!P$11-'2- Datos de entrada'!$C$4)</f>
        <v>0</v>
      </c>
      <c r="Q18" s="147">
        <f>('2- Datos de entrada'!$C$39*'2- Datos de entrada'!$C$40)*(1+'2- Datos de entrada'!$C$40)^('4-Resumen de ingresos y gastos'!Q$11-'2- Datos de entrada'!$C$4)</f>
        <v>0</v>
      </c>
      <c r="R18" s="147">
        <f>('2- Datos de entrada'!$C$39*'2- Datos de entrada'!$C$40)*(1+'2- Datos de entrada'!$C$40)^('4-Resumen de ingresos y gastos'!R$11-'2- Datos de entrada'!$C$4)</f>
        <v>0</v>
      </c>
      <c r="S18" s="147">
        <f>('2- Datos de entrada'!$C$39*'2- Datos de entrada'!$C$40)*(1+'2- Datos de entrada'!$C$40)^('4-Resumen de ingresos y gastos'!S$11-'2- Datos de entrada'!$C$4)</f>
        <v>0</v>
      </c>
      <c r="T18" s="147">
        <f>('2- Datos de entrada'!$C$39*'2- Datos de entrada'!$C$40)*(1+'2- Datos de entrada'!$C$40)^('4-Resumen de ingresos y gastos'!T$11-'2- Datos de entrada'!$C$4)</f>
        <v>0</v>
      </c>
      <c r="U18" s="147">
        <f>('2- Datos de entrada'!$C$39*'2- Datos de entrada'!$C$40)*(1+'2- Datos de entrada'!$C$40)^('4-Resumen de ingresos y gastos'!U$11-'2- Datos de entrada'!$C$4)</f>
        <v>0</v>
      </c>
      <c r="V18" s="147">
        <f>('2- Datos de entrada'!$C$39*'2- Datos de entrada'!$C$40)*(1+'2- Datos de entrada'!$C$40)^('4-Resumen de ingresos y gastos'!V$11-'2- Datos de entrada'!$C$4)</f>
        <v>0</v>
      </c>
      <c r="W18" s="147">
        <f>('2- Datos de entrada'!$C$39*'2- Datos de entrada'!$C$40)*(1+'2- Datos de entrada'!$C$40)^('4-Resumen de ingresos y gastos'!W$11-'2- Datos de entrada'!$C$4)</f>
        <v>0</v>
      </c>
      <c r="X18" s="269">
        <f>('2- Datos de entrada'!$C$39*'2- Datos de entrada'!$C$40)*(1+'2- Datos de entrada'!$C$40)^('4-Resumen de ingresos y gastos'!X$11-'2- Datos de entrada'!$C$4)</f>
        <v>0</v>
      </c>
    </row>
    <row r="19" spans="2:27" s="57" customFormat="1" x14ac:dyDescent="0.3">
      <c r="B19" s="268" t="s">
        <v>143</v>
      </c>
      <c r="C19" s="147">
        <f>('2- Datos de entrada'!$C$42*'2- Datos de entrada'!$C$43)*(1+'2- Datos de entrada'!$C$43)^('4-Resumen de ingresos y gastos'!C$11-'2- Datos de entrada'!$C$4)</f>
        <v>0</v>
      </c>
      <c r="D19" s="147">
        <f>('2- Datos de entrada'!$C$42*'2- Datos de entrada'!$C$43)*(1+'2- Datos de entrada'!$C$43)^('4-Resumen de ingresos y gastos'!D$11-'2- Datos de entrada'!$C$4)</f>
        <v>0</v>
      </c>
      <c r="E19" s="147">
        <f>('2- Datos de entrada'!$C$42*'2- Datos de entrada'!$C$43)*(1+'2- Datos de entrada'!$C$43)^('4-Resumen de ingresos y gastos'!E$11-'2- Datos de entrada'!$C$4)</f>
        <v>0</v>
      </c>
      <c r="F19" s="147">
        <f>('2- Datos de entrada'!$C$42*'2- Datos de entrada'!$C$43)*(1+'2- Datos de entrada'!$C$43)^('4-Resumen de ingresos y gastos'!F$11-'2- Datos de entrada'!$C$4)</f>
        <v>0</v>
      </c>
      <c r="G19" s="147">
        <f>('2- Datos de entrada'!$C$42*'2- Datos de entrada'!$C$43)*(1+'2- Datos de entrada'!$C$43)^('4-Resumen de ingresos y gastos'!G$11-'2- Datos de entrada'!$C$4)</f>
        <v>0</v>
      </c>
      <c r="H19" s="147">
        <f>('2- Datos de entrada'!$C$42*'2- Datos de entrada'!$C$43)*(1+'2- Datos de entrada'!$C$43)^('4-Resumen de ingresos y gastos'!H$11-'2- Datos de entrada'!$C$4)</f>
        <v>0</v>
      </c>
      <c r="I19" s="147">
        <f>('2- Datos de entrada'!$C$42*'2- Datos de entrada'!$C$43)*(1+'2- Datos de entrada'!$C$43)^('4-Resumen de ingresos y gastos'!I$11-'2- Datos de entrada'!$C$4)</f>
        <v>0</v>
      </c>
      <c r="J19" s="147">
        <f>('2- Datos de entrada'!$C$42*'2- Datos de entrada'!$C$43)*(1+'2- Datos de entrada'!$C$43)^('4-Resumen de ingresos y gastos'!J$11-'2- Datos de entrada'!$C$4)</f>
        <v>0</v>
      </c>
      <c r="K19" s="147">
        <f>('2- Datos de entrada'!$C$42*'2- Datos de entrada'!$C$43)*(1+'2- Datos de entrada'!$C$43)^('4-Resumen de ingresos y gastos'!K$11-'2- Datos de entrada'!$C$4)</f>
        <v>0</v>
      </c>
      <c r="L19" s="147">
        <f>('2- Datos de entrada'!$C$42*'2- Datos de entrada'!$C$43)*(1+'2- Datos de entrada'!$C$43)^('4-Resumen de ingresos y gastos'!L$11-'2- Datos de entrada'!$C$4)</f>
        <v>0</v>
      </c>
      <c r="M19" s="147">
        <f>('2- Datos de entrada'!$C$42*'2- Datos de entrada'!$C$43)*(1+'2- Datos de entrada'!$C$43)^('4-Resumen de ingresos y gastos'!M$11-'2- Datos de entrada'!$C$4)</f>
        <v>0</v>
      </c>
      <c r="N19" s="147">
        <f>('2- Datos de entrada'!$C$42*'2- Datos de entrada'!$C$43)*(1+'2- Datos de entrada'!$C$43)^('4-Resumen de ingresos y gastos'!N$11-'2- Datos de entrada'!$C$4)</f>
        <v>0</v>
      </c>
      <c r="O19" s="147">
        <f>('2- Datos de entrada'!$C$42*'2- Datos de entrada'!$C$43)*(1+'2- Datos de entrada'!$C$43)^('4-Resumen de ingresos y gastos'!O$11-'2- Datos de entrada'!$C$4)</f>
        <v>0</v>
      </c>
      <c r="P19" s="147">
        <f>('2- Datos de entrada'!$C$42*'2- Datos de entrada'!$C$43)*(1+'2- Datos de entrada'!$C$43)^('4-Resumen de ingresos y gastos'!P$11-'2- Datos de entrada'!$C$4)</f>
        <v>0</v>
      </c>
      <c r="Q19" s="147">
        <f>('2- Datos de entrada'!$C$42*'2- Datos de entrada'!$C$43)*(1+'2- Datos de entrada'!$C$43)^('4-Resumen de ingresos y gastos'!Q$11-'2- Datos de entrada'!$C$4)</f>
        <v>0</v>
      </c>
      <c r="R19" s="147">
        <f>('2- Datos de entrada'!$C$42*'2- Datos de entrada'!$C$43)*(1+'2- Datos de entrada'!$C$43)^('4-Resumen de ingresos y gastos'!R$11-'2- Datos de entrada'!$C$4)</f>
        <v>0</v>
      </c>
      <c r="S19" s="147">
        <f>('2- Datos de entrada'!$C$42*'2- Datos de entrada'!$C$43)*(1+'2- Datos de entrada'!$C$43)^('4-Resumen de ingresos y gastos'!S$11-'2- Datos de entrada'!$C$4)</f>
        <v>0</v>
      </c>
      <c r="T19" s="147">
        <f>('2- Datos de entrada'!$C$42*'2- Datos de entrada'!$C$43)*(1+'2- Datos de entrada'!$C$43)^('4-Resumen de ingresos y gastos'!T$11-'2- Datos de entrada'!$C$4)</f>
        <v>0</v>
      </c>
      <c r="U19" s="147">
        <f>('2- Datos de entrada'!$C$42*'2- Datos de entrada'!$C$43)*(1+'2- Datos de entrada'!$C$43)^('4-Resumen de ingresos y gastos'!U$11-'2- Datos de entrada'!$C$4)</f>
        <v>0</v>
      </c>
      <c r="V19" s="147">
        <f>('2- Datos de entrada'!$C$42*'2- Datos de entrada'!$C$43)*(1+'2- Datos de entrada'!$C$43)^('4-Resumen de ingresos y gastos'!V$11-'2- Datos de entrada'!$C$4)</f>
        <v>0</v>
      </c>
      <c r="W19" s="147">
        <f>('2- Datos de entrada'!$C$42*'2- Datos de entrada'!$C$43)*(1+'2- Datos de entrada'!$C$43)^('4-Resumen de ingresos y gastos'!W$11-'2- Datos de entrada'!$C$4)</f>
        <v>0</v>
      </c>
      <c r="X19" s="269">
        <f>('2- Datos de entrada'!$C$42*'2- Datos de entrada'!$C$43)*(1+'2- Datos de entrada'!$C$43)^('4-Resumen de ingresos y gastos'!X$11-'2- Datos de entrada'!$C$4)</f>
        <v>0</v>
      </c>
    </row>
    <row r="20" spans="2:27" s="243" customFormat="1" x14ac:dyDescent="0.3">
      <c r="B20" s="271" t="s">
        <v>113</v>
      </c>
      <c r="C20" s="257" t="e">
        <f t="shared" ref="C20:X20" si="3">SUM(C13:C19)</f>
        <v>#DIV/0!</v>
      </c>
      <c r="D20" s="257" t="e">
        <f t="shared" si="3"/>
        <v>#DIV/0!</v>
      </c>
      <c r="E20" s="257" t="e">
        <f t="shared" si="3"/>
        <v>#DIV/0!</v>
      </c>
      <c r="F20" s="257" t="e">
        <f t="shared" si="3"/>
        <v>#DIV/0!</v>
      </c>
      <c r="G20" s="257" t="e">
        <f t="shared" si="3"/>
        <v>#DIV/0!</v>
      </c>
      <c r="H20" s="257" t="e">
        <f t="shared" si="3"/>
        <v>#DIV/0!</v>
      </c>
      <c r="I20" s="257" t="e">
        <f t="shared" si="3"/>
        <v>#DIV/0!</v>
      </c>
      <c r="J20" s="257" t="e">
        <f t="shared" si="3"/>
        <v>#DIV/0!</v>
      </c>
      <c r="K20" s="257" t="e">
        <f t="shared" si="3"/>
        <v>#DIV/0!</v>
      </c>
      <c r="L20" s="257" t="e">
        <f t="shared" si="3"/>
        <v>#DIV/0!</v>
      </c>
      <c r="M20" s="257" t="e">
        <f t="shared" si="3"/>
        <v>#DIV/0!</v>
      </c>
      <c r="N20" s="257" t="e">
        <f t="shared" si="3"/>
        <v>#DIV/0!</v>
      </c>
      <c r="O20" s="257" t="e">
        <f t="shared" si="3"/>
        <v>#DIV/0!</v>
      </c>
      <c r="P20" s="257" t="e">
        <f t="shared" si="3"/>
        <v>#DIV/0!</v>
      </c>
      <c r="Q20" s="257" t="e">
        <f t="shared" si="3"/>
        <v>#DIV/0!</v>
      </c>
      <c r="R20" s="257" t="e">
        <f t="shared" si="3"/>
        <v>#DIV/0!</v>
      </c>
      <c r="S20" s="257" t="e">
        <f t="shared" si="3"/>
        <v>#DIV/0!</v>
      </c>
      <c r="T20" s="257" t="e">
        <f t="shared" si="3"/>
        <v>#DIV/0!</v>
      </c>
      <c r="U20" s="257" t="e">
        <f t="shared" si="3"/>
        <v>#DIV/0!</v>
      </c>
      <c r="V20" s="257" t="e">
        <f t="shared" si="3"/>
        <v>#DIV/0!</v>
      </c>
      <c r="W20" s="257" t="e">
        <f t="shared" si="3"/>
        <v>#DIV/0!</v>
      </c>
      <c r="X20" s="272" t="e">
        <f t="shared" si="3"/>
        <v>#DIV/0!</v>
      </c>
    </row>
    <row r="21" spans="2:27" s="57" customFormat="1" x14ac:dyDescent="0.3">
      <c r="B21" s="271"/>
      <c r="C21" s="258"/>
      <c r="D21" s="258"/>
      <c r="E21" s="258"/>
      <c r="F21" s="258"/>
      <c r="G21" s="258"/>
      <c r="H21" s="258"/>
      <c r="I21" s="258"/>
      <c r="J21" s="258"/>
      <c r="K21" s="258"/>
      <c r="L21" s="258"/>
      <c r="M21" s="258"/>
      <c r="N21" s="258"/>
      <c r="O21" s="258"/>
      <c r="P21" s="258"/>
      <c r="Q21" s="258"/>
      <c r="R21" s="258"/>
      <c r="S21" s="258"/>
      <c r="T21" s="258"/>
      <c r="U21" s="258"/>
      <c r="V21" s="258"/>
      <c r="W21" s="258"/>
      <c r="X21" s="273"/>
    </row>
    <row r="22" spans="2:27" s="57" customFormat="1" x14ac:dyDescent="0.3">
      <c r="B22" s="271" t="s">
        <v>114</v>
      </c>
      <c r="C22" s="259"/>
      <c r="D22" s="260"/>
      <c r="E22" s="261"/>
      <c r="F22" s="261"/>
      <c r="G22" s="261"/>
      <c r="H22" s="261"/>
      <c r="I22" s="261"/>
      <c r="J22" s="261"/>
      <c r="K22" s="261"/>
      <c r="L22" s="261"/>
      <c r="M22" s="261"/>
      <c r="N22" s="261"/>
      <c r="O22" s="261"/>
      <c r="P22" s="261"/>
      <c r="Q22" s="261"/>
      <c r="R22" s="261"/>
      <c r="S22" s="261"/>
      <c r="T22" s="261"/>
      <c r="U22" s="261"/>
      <c r="V22" s="261"/>
      <c r="W22" s="261"/>
      <c r="X22" s="274"/>
    </row>
    <row r="23" spans="2:27" s="57" customFormat="1" x14ac:dyDescent="0.3">
      <c r="B23" s="275" t="s">
        <v>111</v>
      </c>
      <c r="C23" s="147">
        <f>'3-Proyección de gastos'!H32</f>
        <v>0</v>
      </c>
      <c r="D23" s="147">
        <f>'3-Proyección de gastos'!I32</f>
        <v>0</v>
      </c>
      <c r="E23" s="147">
        <f>'3-Proyección de gastos'!J32</f>
        <v>0</v>
      </c>
      <c r="F23" s="147">
        <f>'3-Proyección de gastos'!K32</f>
        <v>0</v>
      </c>
      <c r="G23" s="147">
        <f>'3-Proyección de gastos'!L32</f>
        <v>0</v>
      </c>
      <c r="H23" s="147">
        <f>'3-Proyección de gastos'!M32</f>
        <v>0</v>
      </c>
      <c r="I23" s="147">
        <f>'3-Proyección de gastos'!N32</f>
        <v>0</v>
      </c>
      <c r="J23" s="147">
        <f>'3-Proyección de gastos'!O32</f>
        <v>0</v>
      </c>
      <c r="K23" s="147">
        <f>'3-Proyección de gastos'!P32</f>
        <v>0</v>
      </c>
      <c r="L23" s="147">
        <f>'3-Proyección de gastos'!Q32</f>
        <v>0</v>
      </c>
      <c r="M23" s="147">
        <f>'3-Proyección de gastos'!R32</f>
        <v>0</v>
      </c>
      <c r="N23" s="147">
        <f>'3-Proyección de gastos'!S32</f>
        <v>0</v>
      </c>
      <c r="O23" s="147">
        <f>'3-Proyección de gastos'!T32</f>
        <v>0</v>
      </c>
      <c r="P23" s="147">
        <f>'3-Proyección de gastos'!U32</f>
        <v>0</v>
      </c>
      <c r="Q23" s="147">
        <f>'3-Proyección de gastos'!V32</f>
        <v>0</v>
      </c>
      <c r="R23" s="147">
        <f>'3-Proyección de gastos'!W32</f>
        <v>0</v>
      </c>
      <c r="S23" s="147">
        <f>'3-Proyección de gastos'!X32</f>
        <v>0</v>
      </c>
      <c r="T23" s="147">
        <f>'3-Proyección de gastos'!Y32</f>
        <v>0</v>
      </c>
      <c r="U23" s="147">
        <f>'3-Proyección de gastos'!Z32</f>
        <v>0</v>
      </c>
      <c r="V23" s="147">
        <f>'3-Proyección de gastos'!AA32</f>
        <v>0</v>
      </c>
      <c r="W23" s="147">
        <f>'3-Proyección de gastos'!AB32</f>
        <v>0</v>
      </c>
      <c r="X23" s="269">
        <f>'3-Proyección de gastos'!AC32</f>
        <v>0</v>
      </c>
    </row>
    <row r="24" spans="2:27" s="57" customFormat="1" x14ac:dyDescent="0.3">
      <c r="B24" s="275" t="s">
        <v>117</v>
      </c>
      <c r="C24" s="147">
        <f>'3-Proyección de gastos'!H45</f>
        <v>0</v>
      </c>
      <c r="D24" s="147">
        <f>'3-Proyección de gastos'!I45</f>
        <v>0</v>
      </c>
      <c r="E24" s="147">
        <f>'3-Proyección de gastos'!J45</f>
        <v>0</v>
      </c>
      <c r="F24" s="147">
        <f>'3-Proyección de gastos'!K45</f>
        <v>0</v>
      </c>
      <c r="G24" s="147">
        <f>'3-Proyección de gastos'!L45</f>
        <v>0</v>
      </c>
      <c r="H24" s="147">
        <f>'3-Proyección de gastos'!M45</f>
        <v>0</v>
      </c>
      <c r="I24" s="147">
        <f>'3-Proyección de gastos'!N45</f>
        <v>0</v>
      </c>
      <c r="J24" s="147">
        <f>'3-Proyección de gastos'!O45</f>
        <v>0</v>
      </c>
      <c r="K24" s="147">
        <f>'3-Proyección de gastos'!P45</f>
        <v>0</v>
      </c>
      <c r="L24" s="147">
        <f>'3-Proyección de gastos'!Q45</f>
        <v>0</v>
      </c>
      <c r="M24" s="147">
        <f>'3-Proyección de gastos'!R45</f>
        <v>0</v>
      </c>
      <c r="N24" s="147">
        <f>'3-Proyección de gastos'!S45</f>
        <v>0</v>
      </c>
      <c r="O24" s="147">
        <f>'3-Proyección de gastos'!T45</f>
        <v>0</v>
      </c>
      <c r="P24" s="147">
        <f>'3-Proyección de gastos'!U45</f>
        <v>0</v>
      </c>
      <c r="Q24" s="147">
        <f>'3-Proyección de gastos'!V45</f>
        <v>0</v>
      </c>
      <c r="R24" s="147">
        <f>'3-Proyección de gastos'!W45</f>
        <v>0</v>
      </c>
      <c r="S24" s="147">
        <f>'3-Proyección de gastos'!X45</f>
        <v>0</v>
      </c>
      <c r="T24" s="147">
        <f>'3-Proyección de gastos'!Y45</f>
        <v>0</v>
      </c>
      <c r="U24" s="147">
        <f>'3-Proyección de gastos'!Z45</f>
        <v>0</v>
      </c>
      <c r="V24" s="147">
        <f>'3-Proyección de gastos'!AA45</f>
        <v>0</v>
      </c>
      <c r="W24" s="147">
        <f>'3-Proyección de gastos'!AB45</f>
        <v>0</v>
      </c>
      <c r="X24" s="269">
        <f>'3-Proyección de gastos'!AC45</f>
        <v>0</v>
      </c>
      <c r="Z24" s="244"/>
    </row>
    <row r="25" spans="2:27" s="243" customFormat="1" x14ac:dyDescent="0.3">
      <c r="B25" s="276" t="s">
        <v>112</v>
      </c>
      <c r="C25" s="262">
        <f t="shared" ref="C25:X25" si="4">SUM(C23:C24)</f>
        <v>0</v>
      </c>
      <c r="D25" s="262">
        <f t="shared" si="4"/>
        <v>0</v>
      </c>
      <c r="E25" s="262">
        <f t="shared" si="4"/>
        <v>0</v>
      </c>
      <c r="F25" s="262">
        <f t="shared" si="4"/>
        <v>0</v>
      </c>
      <c r="G25" s="262">
        <f t="shared" si="4"/>
        <v>0</v>
      </c>
      <c r="H25" s="262">
        <f t="shared" si="4"/>
        <v>0</v>
      </c>
      <c r="I25" s="262">
        <f t="shared" si="4"/>
        <v>0</v>
      </c>
      <c r="J25" s="262">
        <f t="shared" si="4"/>
        <v>0</v>
      </c>
      <c r="K25" s="262">
        <f t="shared" si="4"/>
        <v>0</v>
      </c>
      <c r="L25" s="262">
        <f t="shared" si="4"/>
        <v>0</v>
      </c>
      <c r="M25" s="262">
        <f t="shared" si="4"/>
        <v>0</v>
      </c>
      <c r="N25" s="262">
        <f t="shared" si="4"/>
        <v>0</v>
      </c>
      <c r="O25" s="262">
        <f t="shared" si="4"/>
        <v>0</v>
      </c>
      <c r="P25" s="262">
        <f t="shared" si="4"/>
        <v>0</v>
      </c>
      <c r="Q25" s="262">
        <f t="shared" si="4"/>
        <v>0</v>
      </c>
      <c r="R25" s="262">
        <f t="shared" si="4"/>
        <v>0</v>
      </c>
      <c r="S25" s="262">
        <f t="shared" si="4"/>
        <v>0</v>
      </c>
      <c r="T25" s="262">
        <f t="shared" si="4"/>
        <v>0</v>
      </c>
      <c r="U25" s="262">
        <f t="shared" si="4"/>
        <v>0</v>
      </c>
      <c r="V25" s="262">
        <f t="shared" si="4"/>
        <v>0</v>
      </c>
      <c r="W25" s="262">
        <f t="shared" si="4"/>
        <v>0</v>
      </c>
      <c r="X25" s="277">
        <f t="shared" si="4"/>
        <v>0</v>
      </c>
    </row>
    <row r="26" spans="2:27" s="57" customFormat="1" x14ac:dyDescent="0.3">
      <c r="B26" s="271"/>
      <c r="C26" s="262"/>
      <c r="D26" s="262"/>
      <c r="E26" s="262"/>
      <c r="F26" s="262"/>
      <c r="G26" s="262"/>
      <c r="H26" s="262"/>
      <c r="I26" s="262"/>
      <c r="J26" s="262"/>
      <c r="K26" s="262"/>
      <c r="L26" s="262"/>
      <c r="M26" s="262"/>
      <c r="N26" s="262"/>
      <c r="O26" s="262"/>
      <c r="P26" s="262"/>
      <c r="Q26" s="262"/>
      <c r="R26" s="262"/>
      <c r="S26" s="262"/>
      <c r="T26" s="262"/>
      <c r="U26" s="262"/>
      <c r="V26" s="262"/>
      <c r="W26" s="262"/>
      <c r="X26" s="277"/>
    </row>
    <row r="27" spans="2:27" s="243" customFormat="1" ht="14.5" thickBot="1" x14ac:dyDescent="0.35">
      <c r="B27" s="278" t="s">
        <v>56</v>
      </c>
      <c r="C27" s="279" t="e">
        <f>C20-C25</f>
        <v>#DIV/0!</v>
      </c>
      <c r="D27" s="279" t="e">
        <f>D20-D25</f>
        <v>#DIV/0!</v>
      </c>
      <c r="E27" s="279" t="e">
        <f t="shared" ref="E27:X27" si="5">E20-E25</f>
        <v>#DIV/0!</v>
      </c>
      <c r="F27" s="279" t="e">
        <f t="shared" si="5"/>
        <v>#DIV/0!</v>
      </c>
      <c r="G27" s="279" t="e">
        <f t="shared" si="5"/>
        <v>#DIV/0!</v>
      </c>
      <c r="H27" s="279" t="e">
        <f t="shared" si="5"/>
        <v>#DIV/0!</v>
      </c>
      <c r="I27" s="279" t="e">
        <f t="shared" si="5"/>
        <v>#DIV/0!</v>
      </c>
      <c r="J27" s="279" t="e">
        <f t="shared" si="5"/>
        <v>#DIV/0!</v>
      </c>
      <c r="K27" s="279" t="e">
        <f>K20-K25</f>
        <v>#DIV/0!</v>
      </c>
      <c r="L27" s="279" t="e">
        <f t="shared" si="5"/>
        <v>#DIV/0!</v>
      </c>
      <c r="M27" s="279" t="e">
        <f t="shared" si="5"/>
        <v>#DIV/0!</v>
      </c>
      <c r="N27" s="279" t="e">
        <f t="shared" si="5"/>
        <v>#DIV/0!</v>
      </c>
      <c r="O27" s="279" t="e">
        <f t="shared" si="5"/>
        <v>#DIV/0!</v>
      </c>
      <c r="P27" s="279" t="e">
        <f t="shared" si="5"/>
        <v>#DIV/0!</v>
      </c>
      <c r="Q27" s="279" t="e">
        <f t="shared" si="5"/>
        <v>#DIV/0!</v>
      </c>
      <c r="R27" s="279" t="e">
        <f t="shared" si="5"/>
        <v>#DIV/0!</v>
      </c>
      <c r="S27" s="279" t="e">
        <f t="shared" si="5"/>
        <v>#DIV/0!</v>
      </c>
      <c r="T27" s="279" t="e">
        <f t="shared" si="5"/>
        <v>#DIV/0!</v>
      </c>
      <c r="U27" s="279" t="e">
        <f t="shared" si="5"/>
        <v>#DIV/0!</v>
      </c>
      <c r="V27" s="279" t="e">
        <f t="shared" si="5"/>
        <v>#DIV/0!</v>
      </c>
      <c r="W27" s="279" t="e">
        <f t="shared" si="5"/>
        <v>#DIV/0!</v>
      </c>
      <c r="X27" s="280" t="e">
        <f t="shared" si="5"/>
        <v>#DIV/0!</v>
      </c>
    </row>
    <row r="28" spans="2:27" x14ac:dyDescent="0.3">
      <c r="C28" s="230"/>
      <c r="D28" s="230"/>
      <c r="E28" s="230"/>
      <c r="F28" s="230"/>
      <c r="G28" s="230"/>
      <c r="H28" s="230"/>
      <c r="I28" s="230"/>
      <c r="J28" s="230"/>
      <c r="K28" s="230"/>
      <c r="L28" s="230"/>
      <c r="M28" s="230"/>
      <c r="N28" s="230"/>
      <c r="O28" s="230"/>
      <c r="P28" s="230"/>
      <c r="Q28" s="230"/>
      <c r="R28" s="230"/>
      <c r="S28" s="230"/>
      <c r="T28" s="230"/>
      <c r="U28" s="230"/>
      <c r="V28" s="230"/>
      <c r="W28" s="230"/>
      <c r="X28" s="230"/>
    </row>
    <row r="29" spans="2:27" s="57" customFormat="1" ht="14.5" thickBot="1" x14ac:dyDescent="0.35">
      <c r="B29" s="177" t="s">
        <v>40</v>
      </c>
      <c r="C29" s="245"/>
      <c r="D29" s="246"/>
      <c r="E29" s="245"/>
      <c r="F29" s="245"/>
      <c r="G29" s="245"/>
      <c r="H29" s="245"/>
      <c r="I29" s="245"/>
      <c r="J29" s="245"/>
      <c r="K29" s="245"/>
      <c r="L29" s="245"/>
      <c r="M29" s="245"/>
      <c r="N29" s="245"/>
      <c r="O29" s="245"/>
      <c r="P29" s="245"/>
      <c r="Q29" s="245"/>
      <c r="R29" s="245"/>
      <c r="S29" s="245"/>
      <c r="T29" s="245"/>
      <c r="U29" s="245"/>
      <c r="V29" s="245"/>
      <c r="W29" s="245"/>
      <c r="X29" s="245"/>
      <c r="Z29" s="244"/>
      <c r="AA29" s="244"/>
    </row>
    <row r="30" spans="2:27" x14ac:dyDescent="0.3">
      <c r="B30" s="253" t="s">
        <v>22</v>
      </c>
      <c r="C30" s="282">
        <f>'2- Datos de entrada'!C4</f>
        <v>0</v>
      </c>
      <c r="D30" s="282">
        <f t="shared" ref="D30:X30" si="6">C11+1</f>
        <v>1</v>
      </c>
      <c r="E30" s="282">
        <f t="shared" si="6"/>
        <v>2</v>
      </c>
      <c r="F30" s="282">
        <f t="shared" si="6"/>
        <v>3</v>
      </c>
      <c r="G30" s="282">
        <f t="shared" si="6"/>
        <v>4</v>
      </c>
      <c r="H30" s="282">
        <f t="shared" si="6"/>
        <v>5</v>
      </c>
      <c r="I30" s="282">
        <f t="shared" si="6"/>
        <v>6</v>
      </c>
      <c r="J30" s="282">
        <f t="shared" si="6"/>
        <v>7</v>
      </c>
      <c r="K30" s="282">
        <f t="shared" si="6"/>
        <v>8</v>
      </c>
      <c r="L30" s="282">
        <f t="shared" si="6"/>
        <v>9</v>
      </c>
      <c r="M30" s="282">
        <f t="shared" si="6"/>
        <v>10</v>
      </c>
      <c r="N30" s="282">
        <f t="shared" si="6"/>
        <v>11</v>
      </c>
      <c r="O30" s="282">
        <f t="shared" si="6"/>
        <v>12</v>
      </c>
      <c r="P30" s="282">
        <f t="shared" si="6"/>
        <v>13</v>
      </c>
      <c r="Q30" s="282">
        <f t="shared" si="6"/>
        <v>14</v>
      </c>
      <c r="R30" s="282">
        <f t="shared" si="6"/>
        <v>15</v>
      </c>
      <c r="S30" s="282">
        <f t="shared" si="6"/>
        <v>16</v>
      </c>
      <c r="T30" s="282">
        <f t="shared" si="6"/>
        <v>17</v>
      </c>
      <c r="U30" s="282">
        <f t="shared" si="6"/>
        <v>18</v>
      </c>
      <c r="V30" s="282">
        <f t="shared" si="6"/>
        <v>19</v>
      </c>
      <c r="W30" s="282">
        <f t="shared" si="6"/>
        <v>20</v>
      </c>
      <c r="X30" s="283">
        <f t="shared" si="6"/>
        <v>21</v>
      </c>
    </row>
    <row r="31" spans="2:27" s="57" customFormat="1" x14ac:dyDescent="0.3">
      <c r="B31" s="284" t="s">
        <v>115</v>
      </c>
      <c r="C31" s="281" t="e">
        <f>C27</f>
        <v>#DIV/0!</v>
      </c>
      <c r="D31" s="281" t="e">
        <f t="shared" ref="D31:X31" si="7">D27</f>
        <v>#DIV/0!</v>
      </c>
      <c r="E31" s="281" t="e">
        <f t="shared" si="7"/>
        <v>#DIV/0!</v>
      </c>
      <c r="F31" s="281" t="e">
        <f t="shared" si="7"/>
        <v>#DIV/0!</v>
      </c>
      <c r="G31" s="281" t="e">
        <f t="shared" si="7"/>
        <v>#DIV/0!</v>
      </c>
      <c r="H31" s="281" t="e">
        <f t="shared" si="7"/>
        <v>#DIV/0!</v>
      </c>
      <c r="I31" s="281" t="e">
        <f t="shared" si="7"/>
        <v>#DIV/0!</v>
      </c>
      <c r="J31" s="281" t="e">
        <f t="shared" si="7"/>
        <v>#DIV/0!</v>
      </c>
      <c r="K31" s="281" t="e">
        <f t="shared" si="7"/>
        <v>#DIV/0!</v>
      </c>
      <c r="L31" s="281" t="e">
        <f t="shared" si="7"/>
        <v>#DIV/0!</v>
      </c>
      <c r="M31" s="281" t="e">
        <f t="shared" si="7"/>
        <v>#DIV/0!</v>
      </c>
      <c r="N31" s="281" t="e">
        <f t="shared" si="7"/>
        <v>#DIV/0!</v>
      </c>
      <c r="O31" s="281" t="e">
        <f t="shared" si="7"/>
        <v>#DIV/0!</v>
      </c>
      <c r="P31" s="281" t="e">
        <f t="shared" si="7"/>
        <v>#DIV/0!</v>
      </c>
      <c r="Q31" s="281" t="e">
        <f t="shared" si="7"/>
        <v>#DIV/0!</v>
      </c>
      <c r="R31" s="281" t="e">
        <f t="shared" si="7"/>
        <v>#DIV/0!</v>
      </c>
      <c r="S31" s="281" t="e">
        <f t="shared" si="7"/>
        <v>#DIV/0!</v>
      </c>
      <c r="T31" s="281" t="e">
        <f t="shared" si="7"/>
        <v>#DIV/0!</v>
      </c>
      <c r="U31" s="281" t="e">
        <f t="shared" si="7"/>
        <v>#DIV/0!</v>
      </c>
      <c r="V31" s="281" t="e">
        <f t="shared" si="7"/>
        <v>#DIV/0!</v>
      </c>
      <c r="W31" s="281" t="e">
        <f t="shared" si="7"/>
        <v>#DIV/0!</v>
      </c>
      <c r="X31" s="285" t="e">
        <f t="shared" si="7"/>
        <v>#DIV/0!</v>
      </c>
      <c r="Z31" s="247"/>
    </row>
    <row r="32" spans="2:27" s="57" customFormat="1" ht="14.5" thickBot="1" x14ac:dyDescent="0.35">
      <c r="B32" s="286" t="s">
        <v>100</v>
      </c>
      <c r="C32" s="279" t="e">
        <f>C27+'2- Datos de entrada'!$C$39+'2- Datos de entrada'!$C$41+'2- Datos de entrada'!$C$42</f>
        <v>#DIV/0!</v>
      </c>
      <c r="D32" s="287" t="e">
        <f>C32+D27</f>
        <v>#DIV/0!</v>
      </c>
      <c r="E32" s="287" t="e">
        <f>D32+E27</f>
        <v>#DIV/0!</v>
      </c>
      <c r="F32" s="287" t="e">
        <f t="shared" ref="F32:X32" si="8">E32+F27</f>
        <v>#DIV/0!</v>
      </c>
      <c r="G32" s="287" t="e">
        <f t="shared" si="8"/>
        <v>#DIV/0!</v>
      </c>
      <c r="H32" s="287" t="e">
        <f t="shared" si="8"/>
        <v>#DIV/0!</v>
      </c>
      <c r="I32" s="287" t="e">
        <f t="shared" si="8"/>
        <v>#DIV/0!</v>
      </c>
      <c r="J32" s="287" t="e">
        <f>I32+J27</f>
        <v>#DIV/0!</v>
      </c>
      <c r="K32" s="287" t="e">
        <f>J32+K27</f>
        <v>#DIV/0!</v>
      </c>
      <c r="L32" s="287" t="e">
        <f t="shared" si="8"/>
        <v>#DIV/0!</v>
      </c>
      <c r="M32" s="287" t="e">
        <f t="shared" si="8"/>
        <v>#DIV/0!</v>
      </c>
      <c r="N32" s="287" t="e">
        <f t="shared" si="8"/>
        <v>#DIV/0!</v>
      </c>
      <c r="O32" s="287" t="e">
        <f t="shared" si="8"/>
        <v>#DIV/0!</v>
      </c>
      <c r="P32" s="287" t="e">
        <f t="shared" si="8"/>
        <v>#DIV/0!</v>
      </c>
      <c r="Q32" s="287" t="e">
        <f t="shared" si="8"/>
        <v>#DIV/0!</v>
      </c>
      <c r="R32" s="287" t="e">
        <f t="shared" si="8"/>
        <v>#DIV/0!</v>
      </c>
      <c r="S32" s="287" t="e">
        <f t="shared" si="8"/>
        <v>#DIV/0!</v>
      </c>
      <c r="T32" s="287" t="e">
        <f>S32+T27</f>
        <v>#DIV/0!</v>
      </c>
      <c r="U32" s="287" t="e">
        <f>T32+U27</f>
        <v>#DIV/0!</v>
      </c>
      <c r="V32" s="287" t="e">
        <f t="shared" si="8"/>
        <v>#DIV/0!</v>
      </c>
      <c r="W32" s="287" t="e">
        <f t="shared" si="8"/>
        <v>#DIV/0!</v>
      </c>
      <c r="X32" s="288" t="e">
        <f t="shared" si="8"/>
        <v>#DIV/0!</v>
      </c>
    </row>
    <row r="33" spans="2:24" x14ac:dyDescent="0.3">
      <c r="B33" s="3"/>
      <c r="C33" s="16"/>
      <c r="D33" s="17"/>
      <c r="E33" s="17"/>
      <c r="F33" s="17"/>
      <c r="G33" s="18"/>
      <c r="H33" s="18"/>
      <c r="I33" s="18"/>
      <c r="J33" s="18"/>
      <c r="K33" s="18"/>
      <c r="L33" s="18"/>
      <c r="M33" s="18"/>
      <c r="N33" s="18"/>
      <c r="O33" s="18"/>
      <c r="P33" s="18"/>
      <c r="Q33" s="18"/>
      <c r="R33" s="18"/>
      <c r="S33" s="18"/>
      <c r="T33" s="18"/>
      <c r="U33" s="18"/>
      <c r="V33" s="18"/>
      <c r="W33" s="18"/>
      <c r="X33" s="18"/>
    </row>
    <row r="34" spans="2:24" x14ac:dyDescent="0.3">
      <c r="C34" s="46"/>
    </row>
    <row r="74" s="231" customFormat="1" x14ac:dyDescent="0.3"/>
    <row r="75" s="231" customFormat="1" x14ac:dyDescent="0.3"/>
    <row r="76" s="231" customFormat="1" x14ac:dyDescent="0.3"/>
    <row r="77" s="19" customFormat="1" x14ac:dyDescent="0.3"/>
    <row r="78" s="231" customFormat="1" x14ac:dyDescent="0.3"/>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103"/>
  <sheetViews>
    <sheetView topLeftCell="A52" zoomScale="70" zoomScaleNormal="70" zoomScaleSheetLayoutView="90" workbookViewId="0">
      <selection activeCell="O94" sqref="O94"/>
    </sheetView>
  </sheetViews>
  <sheetFormatPr defaultColWidth="9" defaultRowHeight="15.5" x14ac:dyDescent="0.35"/>
  <cols>
    <col min="1" max="1" width="3.58203125" style="21" customWidth="1"/>
    <col min="2" max="2" width="37" style="24" customWidth="1"/>
    <col min="3" max="10" width="10.83203125" style="24" customWidth="1"/>
    <col min="11" max="11" width="17" style="24" customWidth="1"/>
    <col min="12" max="12" width="10.33203125" style="24" customWidth="1"/>
    <col min="13" max="13" width="9.4140625" style="24" customWidth="1"/>
    <col min="14" max="24" width="9.33203125" style="24" customWidth="1"/>
    <col min="25" max="25" width="17.83203125" style="24" customWidth="1"/>
    <col min="26" max="16384" width="9" style="24"/>
  </cols>
  <sheetData>
    <row r="1" spans="1:25" s="23" customFormat="1" ht="18.5" hidden="1" x14ac:dyDescent="0.35">
      <c r="A1" s="21"/>
      <c r="B1" s="22" t="s">
        <v>101</v>
      </c>
      <c r="C1" s="21"/>
      <c r="D1" s="21"/>
      <c r="E1" s="21"/>
      <c r="F1" s="21"/>
      <c r="G1" s="21"/>
      <c r="H1" s="21"/>
      <c r="I1" s="21"/>
      <c r="J1" s="21"/>
      <c r="K1" s="21"/>
      <c r="L1" s="21"/>
      <c r="M1" s="21"/>
      <c r="N1" s="21"/>
      <c r="O1" s="21"/>
      <c r="P1" s="21"/>
      <c r="Q1" s="21"/>
      <c r="R1" s="21"/>
      <c r="S1" s="21"/>
      <c r="T1" s="21"/>
      <c r="U1" s="21"/>
      <c r="V1" s="21"/>
      <c r="W1" s="21"/>
      <c r="X1" s="21"/>
      <c r="Y1" s="21"/>
    </row>
    <row r="2" spans="1:25" s="23" customFormat="1" hidden="1" x14ac:dyDescent="0.35">
      <c r="A2" s="21"/>
      <c r="B2" s="22" t="s">
        <v>23</v>
      </c>
      <c r="C2" s="21"/>
      <c r="D2" s="21"/>
      <c r="E2" s="21"/>
      <c r="F2" s="21"/>
      <c r="G2" s="21"/>
      <c r="H2" s="21"/>
      <c r="I2" s="21"/>
      <c r="J2" s="21"/>
      <c r="K2" s="21"/>
      <c r="L2" s="21"/>
      <c r="M2" s="21"/>
      <c r="N2" s="21"/>
      <c r="O2" s="21"/>
      <c r="P2" s="21"/>
      <c r="Q2" s="21"/>
      <c r="R2" s="21"/>
      <c r="S2" s="21"/>
      <c r="T2" s="21"/>
      <c r="U2" s="21"/>
      <c r="V2" s="21"/>
      <c r="W2" s="21"/>
      <c r="X2" s="21"/>
      <c r="Y2" s="21"/>
    </row>
    <row r="3" spans="1:25" hidden="1" x14ac:dyDescent="0.35">
      <c r="B3" s="21"/>
      <c r="C3" s="21"/>
      <c r="D3" s="21"/>
      <c r="E3" s="21"/>
      <c r="F3" s="21"/>
      <c r="G3" s="21"/>
      <c r="H3" s="21"/>
      <c r="I3" s="21"/>
      <c r="J3" s="21"/>
      <c r="K3" s="21"/>
      <c r="L3" s="21"/>
      <c r="M3" s="21"/>
      <c r="N3" s="21"/>
      <c r="O3" s="21"/>
      <c r="P3" s="21"/>
      <c r="Q3" s="21"/>
      <c r="R3" s="21"/>
      <c r="S3" s="21"/>
      <c r="T3" s="21"/>
      <c r="U3" s="21"/>
      <c r="V3" s="21"/>
      <c r="W3" s="21"/>
      <c r="X3" s="21"/>
      <c r="Y3" s="21"/>
    </row>
    <row r="4" spans="1:25" hidden="1" x14ac:dyDescent="0.35">
      <c r="B4" s="21"/>
      <c r="C4" s="21"/>
      <c r="D4" s="21"/>
      <c r="E4" s="21"/>
      <c r="F4" s="21"/>
      <c r="G4" s="21"/>
      <c r="H4" s="21"/>
      <c r="I4" s="21"/>
      <c r="J4" s="21"/>
      <c r="K4" s="21"/>
      <c r="L4" s="21"/>
      <c r="M4" s="21"/>
      <c r="N4" s="21"/>
      <c r="O4" s="21"/>
      <c r="P4" s="21"/>
      <c r="Q4" s="21"/>
      <c r="R4" s="21"/>
      <c r="S4" s="21"/>
      <c r="T4" s="21"/>
      <c r="U4" s="21"/>
      <c r="V4" s="21"/>
      <c r="W4" s="21"/>
      <c r="X4" s="21"/>
      <c r="Y4" s="21"/>
    </row>
    <row r="5" spans="1:25" ht="16" hidden="1" thickBot="1" x14ac:dyDescent="0.4">
      <c r="B5" s="25" t="s">
        <v>57</v>
      </c>
      <c r="C5" s="21"/>
      <c r="D5" s="21"/>
      <c r="E5" s="21"/>
      <c r="F5" s="21"/>
      <c r="G5" s="21"/>
      <c r="H5" s="21"/>
      <c r="I5" s="21"/>
      <c r="J5" s="21"/>
      <c r="K5" s="21"/>
      <c r="L5" s="21"/>
      <c r="M5" s="21"/>
      <c r="N5" s="21"/>
      <c r="O5" s="21"/>
      <c r="P5" s="21"/>
      <c r="Q5" s="21"/>
      <c r="R5" s="21"/>
      <c r="S5" s="21"/>
      <c r="T5" s="21"/>
      <c r="U5" s="21"/>
      <c r="V5" s="21"/>
      <c r="W5" s="21"/>
      <c r="X5" s="21"/>
      <c r="Y5" s="21"/>
    </row>
    <row r="6" spans="1:25" hidden="1" x14ac:dyDescent="0.35">
      <c r="B6" s="26" t="s">
        <v>0</v>
      </c>
      <c r="C6" s="27"/>
      <c r="D6" s="28">
        <f>'4-Resumen de ingresos y gastos'!C11</f>
        <v>0</v>
      </c>
      <c r="E6" s="28">
        <f>'4-Resumen de ingresos y gastos'!D11</f>
        <v>1</v>
      </c>
      <c r="F6" s="28">
        <f>'4-Resumen de ingresos y gastos'!E11</f>
        <v>2</v>
      </c>
      <c r="G6" s="28">
        <f>'4-Resumen de ingresos y gastos'!F11</f>
        <v>3</v>
      </c>
      <c r="H6" s="28">
        <f>'4-Resumen de ingresos y gastos'!G11</f>
        <v>4</v>
      </c>
      <c r="I6" s="28">
        <f>'4-Resumen de ingresos y gastos'!H11</f>
        <v>5</v>
      </c>
      <c r="J6" s="28">
        <f>'4-Resumen de ingresos y gastos'!I11</f>
        <v>6</v>
      </c>
      <c r="K6" s="28">
        <f>'4-Resumen de ingresos y gastos'!J11</f>
        <v>7</v>
      </c>
      <c r="L6" s="28">
        <f>'4-Resumen de ingresos y gastos'!K11</f>
        <v>8</v>
      </c>
      <c r="M6" s="28">
        <f>'4-Resumen de ingresos y gastos'!L11</f>
        <v>9</v>
      </c>
      <c r="N6" s="28">
        <f>'4-Resumen de ingresos y gastos'!M11</f>
        <v>10</v>
      </c>
      <c r="O6" s="28">
        <f>'4-Resumen de ingresos y gastos'!N11</f>
        <v>11</v>
      </c>
      <c r="P6" s="28">
        <f>'4-Resumen de ingresos y gastos'!O11</f>
        <v>12</v>
      </c>
      <c r="Q6" s="28">
        <f>'4-Resumen de ingresos y gastos'!P11</f>
        <v>13</v>
      </c>
      <c r="R6" s="28">
        <f>'4-Resumen de ingresos y gastos'!Q11</f>
        <v>14</v>
      </c>
      <c r="S6" s="28">
        <f>'4-Resumen de ingresos y gastos'!R11</f>
        <v>15</v>
      </c>
      <c r="T6" s="28">
        <f>'4-Resumen de ingresos y gastos'!S11</f>
        <v>16</v>
      </c>
      <c r="U6" s="28">
        <f>'4-Resumen de ingresos y gastos'!T11</f>
        <v>17</v>
      </c>
      <c r="V6" s="28">
        <f>'4-Resumen de ingresos y gastos'!U11</f>
        <v>18</v>
      </c>
      <c r="W6" s="28">
        <f>'4-Resumen de ingresos y gastos'!V11</f>
        <v>19</v>
      </c>
      <c r="X6" s="28">
        <f>'4-Resumen de ingresos y gastos'!W11</f>
        <v>20</v>
      </c>
      <c r="Y6" s="28">
        <f>'4-Resumen de ingresos y gastos'!X11</f>
        <v>21</v>
      </c>
    </row>
    <row r="7" spans="1:25" hidden="1" x14ac:dyDescent="0.35">
      <c r="B7" s="29" t="s">
        <v>1</v>
      </c>
      <c r="C7" s="30"/>
      <c r="D7" s="30"/>
      <c r="E7" s="30"/>
      <c r="F7" s="30"/>
      <c r="G7" s="30"/>
      <c r="H7" s="30"/>
      <c r="I7" s="30"/>
      <c r="J7" s="30"/>
      <c r="K7" s="30"/>
      <c r="L7" s="30"/>
      <c r="M7" s="30"/>
      <c r="N7" s="30"/>
      <c r="O7" s="30"/>
      <c r="P7" s="30"/>
      <c r="Q7" s="30"/>
      <c r="R7" s="30"/>
      <c r="S7" s="30"/>
      <c r="T7" s="30"/>
      <c r="U7" s="30"/>
      <c r="V7" s="30"/>
      <c r="W7" s="30"/>
      <c r="X7" s="30"/>
      <c r="Y7" s="30"/>
    </row>
    <row r="8" spans="1:25" hidden="1" x14ac:dyDescent="0.35">
      <c r="B8" s="31" t="s">
        <v>2</v>
      </c>
    </row>
    <row r="9" spans="1:25" hidden="1" x14ac:dyDescent="0.35">
      <c r="B9" s="31" t="s">
        <v>3</v>
      </c>
    </row>
    <row r="10" spans="1:25" hidden="1" x14ac:dyDescent="0.35">
      <c r="B10" s="31" t="s">
        <v>4</v>
      </c>
    </row>
    <row r="11" spans="1:25" hidden="1" x14ac:dyDescent="0.35">
      <c r="B11" s="31" t="s">
        <v>5</v>
      </c>
    </row>
    <row r="12" spans="1:25" hidden="1" x14ac:dyDescent="0.35">
      <c r="B12" s="31" t="s">
        <v>8</v>
      </c>
      <c r="D12" s="32"/>
      <c r="E12" s="32"/>
      <c r="F12" s="32"/>
      <c r="G12" s="32"/>
      <c r="H12" s="32"/>
      <c r="I12" s="32"/>
      <c r="J12" s="32"/>
      <c r="K12" s="32"/>
      <c r="L12" s="32"/>
      <c r="M12" s="32"/>
      <c r="N12" s="32"/>
      <c r="O12" s="32"/>
      <c r="P12" s="32"/>
      <c r="Q12" s="32"/>
      <c r="R12" s="32"/>
      <c r="S12" s="32"/>
      <c r="T12" s="32"/>
      <c r="U12" s="32"/>
      <c r="V12" s="32"/>
      <c r="W12" s="32"/>
      <c r="X12" s="32"/>
      <c r="Y12" s="32"/>
    </row>
    <row r="13" spans="1:25" hidden="1" x14ac:dyDescent="0.35">
      <c r="B13" s="31" t="s">
        <v>9</v>
      </c>
      <c r="D13" s="32"/>
      <c r="E13" s="32"/>
      <c r="F13" s="32"/>
      <c r="G13" s="32"/>
      <c r="H13" s="32"/>
      <c r="I13" s="32"/>
      <c r="J13" s="32"/>
      <c r="K13" s="32"/>
      <c r="L13" s="32"/>
      <c r="M13" s="32"/>
      <c r="N13" s="32"/>
      <c r="O13" s="32"/>
      <c r="P13" s="32"/>
      <c r="Q13" s="32"/>
      <c r="R13" s="32"/>
      <c r="S13" s="32"/>
      <c r="T13" s="32"/>
      <c r="U13" s="32"/>
      <c r="V13" s="32"/>
      <c r="W13" s="32"/>
      <c r="X13" s="32"/>
      <c r="Y13" s="32"/>
    </row>
    <row r="14" spans="1:25" hidden="1" x14ac:dyDescent="0.35">
      <c r="B14" s="31" t="s">
        <v>6</v>
      </c>
      <c r="D14" s="32"/>
      <c r="E14" s="32"/>
      <c r="F14" s="32"/>
      <c r="G14" s="32"/>
      <c r="H14" s="32"/>
      <c r="I14" s="32"/>
      <c r="J14" s="32"/>
      <c r="K14" s="32"/>
      <c r="L14" s="32"/>
      <c r="M14" s="32"/>
      <c r="N14" s="32"/>
      <c r="O14" s="32"/>
      <c r="P14" s="32"/>
      <c r="Q14" s="32"/>
      <c r="R14" s="32"/>
      <c r="S14" s="32"/>
      <c r="T14" s="32"/>
      <c r="U14" s="32"/>
      <c r="V14" s="32"/>
      <c r="W14" s="32"/>
      <c r="X14" s="32"/>
      <c r="Y14" s="32"/>
    </row>
    <row r="15" spans="1:25" ht="16" hidden="1" thickBot="1" x14ac:dyDescent="0.4">
      <c r="B15" s="33" t="s">
        <v>7</v>
      </c>
      <c r="C15" s="34"/>
      <c r="D15" s="35"/>
      <c r="E15" s="35"/>
      <c r="F15" s="35"/>
      <c r="G15" s="35"/>
      <c r="H15" s="35"/>
      <c r="I15" s="35"/>
      <c r="J15" s="35"/>
      <c r="K15" s="35"/>
      <c r="L15" s="35"/>
      <c r="M15" s="35"/>
      <c r="N15" s="35"/>
      <c r="O15" s="35"/>
      <c r="P15" s="35"/>
      <c r="Q15" s="35"/>
      <c r="R15" s="35"/>
      <c r="S15" s="35"/>
      <c r="T15" s="35"/>
      <c r="U15" s="35"/>
      <c r="V15" s="35"/>
      <c r="W15" s="35"/>
      <c r="X15" s="35"/>
      <c r="Y15" s="35"/>
    </row>
    <row r="16" spans="1:25" hidden="1" x14ac:dyDescent="0.35">
      <c r="D16" s="36"/>
      <c r="E16" s="36"/>
      <c r="F16" s="36"/>
      <c r="G16" s="36"/>
      <c r="H16" s="36"/>
      <c r="I16" s="36"/>
      <c r="J16" s="36"/>
      <c r="K16" s="36"/>
      <c r="L16" s="36"/>
      <c r="M16" s="36"/>
      <c r="N16" s="36"/>
      <c r="O16" s="36"/>
      <c r="P16" s="36"/>
      <c r="Q16" s="36"/>
      <c r="R16" s="36"/>
      <c r="S16" s="36"/>
      <c r="T16" s="36"/>
      <c r="U16" s="36"/>
      <c r="V16" s="36"/>
      <c r="W16" s="36"/>
      <c r="X16" s="36"/>
      <c r="Y16" s="36"/>
    </row>
    <row r="17" spans="2:25" ht="16" hidden="1" thickBot="1" x14ac:dyDescent="0.4">
      <c r="B17" s="25" t="s">
        <v>14</v>
      </c>
    </row>
    <row r="18" spans="2:25" hidden="1" x14ac:dyDescent="0.35">
      <c r="B18" s="26" t="s">
        <v>0</v>
      </c>
      <c r="C18" s="27"/>
      <c r="D18" s="28">
        <f>'4-Resumen de ingresos y gastos'!C11</f>
        <v>0</v>
      </c>
      <c r="E18" s="28">
        <f>'4-Resumen de ingresos y gastos'!D11</f>
        <v>1</v>
      </c>
      <c r="F18" s="28">
        <f>'4-Resumen de ingresos y gastos'!E11</f>
        <v>2</v>
      </c>
      <c r="G18" s="28">
        <f>'4-Resumen de ingresos y gastos'!F11</f>
        <v>3</v>
      </c>
      <c r="H18" s="28">
        <f>'4-Resumen de ingresos y gastos'!G11</f>
        <v>4</v>
      </c>
      <c r="I18" s="28">
        <f>'4-Resumen de ingresos y gastos'!H11</f>
        <v>5</v>
      </c>
      <c r="J18" s="28">
        <f>'4-Resumen de ingresos y gastos'!I11</f>
        <v>6</v>
      </c>
      <c r="K18" s="28">
        <f>'4-Resumen de ingresos y gastos'!J11</f>
        <v>7</v>
      </c>
      <c r="L18" s="28">
        <f>'4-Resumen de ingresos y gastos'!K11</f>
        <v>8</v>
      </c>
      <c r="M18" s="28">
        <f>'4-Resumen de ingresos y gastos'!L11</f>
        <v>9</v>
      </c>
      <c r="N18" s="28">
        <f>'4-Resumen de ingresos y gastos'!M11</f>
        <v>10</v>
      </c>
      <c r="O18" s="28">
        <f>'4-Resumen de ingresos y gastos'!N11</f>
        <v>11</v>
      </c>
      <c r="P18" s="28">
        <f>'4-Resumen de ingresos y gastos'!O11</f>
        <v>12</v>
      </c>
      <c r="Q18" s="28">
        <f>'4-Resumen de ingresos y gastos'!P11</f>
        <v>13</v>
      </c>
      <c r="R18" s="28">
        <f>'4-Resumen de ingresos y gastos'!Q11</f>
        <v>14</v>
      </c>
      <c r="S18" s="28">
        <f>'4-Resumen de ingresos y gastos'!R11</f>
        <v>15</v>
      </c>
      <c r="T18" s="28">
        <f>'4-Resumen de ingresos y gastos'!S11</f>
        <v>16</v>
      </c>
      <c r="U18" s="28">
        <f>'4-Resumen de ingresos y gastos'!T11</f>
        <v>17</v>
      </c>
      <c r="V18" s="28">
        <f>'4-Resumen de ingresos y gastos'!U11</f>
        <v>18</v>
      </c>
      <c r="W18" s="28">
        <f>'4-Resumen de ingresos y gastos'!V11</f>
        <v>19</v>
      </c>
      <c r="X18" s="28">
        <f>'4-Resumen de ingresos y gastos'!W11</f>
        <v>20</v>
      </c>
      <c r="Y18" s="28">
        <f>'4-Resumen de ingresos y gastos'!X11</f>
        <v>21</v>
      </c>
    </row>
    <row r="19" spans="2:25" hidden="1" x14ac:dyDescent="0.35">
      <c r="B19" s="29" t="s">
        <v>10</v>
      </c>
      <c r="C19" s="37">
        <v>0.6</v>
      </c>
      <c r="D19" s="38"/>
      <c r="E19" s="38"/>
      <c r="F19" s="38"/>
      <c r="G19" s="38"/>
      <c r="H19" s="38"/>
      <c r="I19" s="38"/>
      <c r="J19" s="38"/>
      <c r="K19" s="38"/>
      <c r="L19" s="38"/>
      <c r="M19" s="38"/>
      <c r="N19" s="38"/>
      <c r="O19" s="38"/>
      <c r="P19" s="38"/>
      <c r="Q19" s="38"/>
      <c r="R19" s="38"/>
      <c r="S19" s="38"/>
      <c r="T19" s="38"/>
      <c r="U19" s="38"/>
      <c r="V19" s="38"/>
      <c r="W19" s="38"/>
      <c r="X19" s="38"/>
      <c r="Y19" s="38"/>
    </row>
    <row r="20" spans="2:25" hidden="1" x14ac:dyDescent="0.35">
      <c r="B20" s="31" t="s">
        <v>11</v>
      </c>
      <c r="C20" s="39">
        <v>0.2</v>
      </c>
      <c r="D20" s="32"/>
    </row>
    <row r="21" spans="2:25" hidden="1" x14ac:dyDescent="0.35">
      <c r="B21" s="31" t="s">
        <v>12</v>
      </c>
      <c r="C21" s="39">
        <v>0.2</v>
      </c>
    </row>
    <row r="22" spans="2:25" hidden="1" x14ac:dyDescent="0.35">
      <c r="B22" s="31" t="s">
        <v>13</v>
      </c>
    </row>
    <row r="23" spans="2:25" ht="16" hidden="1" thickBot="1" x14ac:dyDescent="0.4">
      <c r="B23" s="33"/>
      <c r="C23" s="34"/>
      <c r="D23" s="34"/>
      <c r="E23" s="34"/>
      <c r="F23" s="34"/>
      <c r="G23" s="34"/>
      <c r="H23" s="34"/>
      <c r="I23" s="34"/>
      <c r="J23" s="34"/>
      <c r="K23" s="34"/>
      <c r="L23" s="34"/>
      <c r="M23" s="34"/>
      <c r="N23" s="34"/>
      <c r="O23" s="34"/>
      <c r="P23" s="34"/>
      <c r="Q23" s="34"/>
      <c r="R23" s="34"/>
      <c r="S23" s="34"/>
      <c r="T23" s="34"/>
      <c r="U23" s="34"/>
      <c r="V23" s="34"/>
      <c r="W23" s="34"/>
      <c r="X23" s="34"/>
      <c r="Y23" s="34"/>
    </row>
    <row r="24" spans="2:25" hidden="1" x14ac:dyDescent="0.35">
      <c r="B24" s="21"/>
      <c r="C24" s="21"/>
      <c r="D24" s="21"/>
      <c r="E24" s="21"/>
      <c r="F24" s="21"/>
      <c r="G24" s="21"/>
      <c r="H24" s="21"/>
      <c r="I24" s="21"/>
      <c r="J24" s="21"/>
      <c r="K24" s="21"/>
      <c r="L24" s="21"/>
      <c r="M24" s="21"/>
      <c r="N24" s="21"/>
      <c r="O24" s="21"/>
      <c r="P24" s="21"/>
      <c r="Q24" s="21"/>
      <c r="R24" s="21"/>
      <c r="S24" s="21"/>
      <c r="T24" s="21"/>
      <c r="U24" s="21"/>
      <c r="V24" s="21"/>
      <c r="W24" s="21"/>
      <c r="X24" s="21"/>
      <c r="Y24" s="21"/>
    </row>
    <row r="25" spans="2:25" ht="22.5" x14ac:dyDescent="0.45">
      <c r="D25" s="49" t="s">
        <v>153</v>
      </c>
      <c r="E25" s="49"/>
      <c r="F25" s="49"/>
      <c r="G25" s="49"/>
      <c r="H25" s="49"/>
      <c r="I25" s="49"/>
      <c r="J25" s="49"/>
      <c r="K25" s="49"/>
      <c r="L25" s="49"/>
      <c r="M25" s="49"/>
      <c r="N25" s="49"/>
      <c r="O25" s="49"/>
      <c r="P25" s="49"/>
    </row>
    <row r="58" spans="1:12" x14ac:dyDescent="0.35">
      <c r="C58" s="40"/>
      <c r="D58" s="40"/>
      <c r="E58" s="40"/>
      <c r="F58" s="40"/>
      <c r="G58" s="40"/>
      <c r="H58" s="40"/>
      <c r="I58" s="40"/>
      <c r="J58" s="40"/>
      <c r="K58" s="40"/>
      <c r="L58" s="40"/>
    </row>
    <row r="59" spans="1:12" x14ac:dyDescent="0.35">
      <c r="C59" s="32"/>
      <c r="D59" s="32"/>
      <c r="E59" s="32"/>
      <c r="F59" s="32"/>
      <c r="G59" s="32"/>
      <c r="H59" s="32"/>
      <c r="I59" s="32"/>
      <c r="J59" s="32"/>
      <c r="K59" s="32"/>
      <c r="L59" s="32"/>
    </row>
    <row r="60" spans="1:12" x14ac:dyDescent="0.35">
      <c r="C60" s="32"/>
      <c r="D60" s="32"/>
      <c r="E60" s="32"/>
      <c r="F60" s="32"/>
      <c r="G60" s="32"/>
      <c r="H60" s="32"/>
      <c r="I60" s="32"/>
      <c r="J60" s="32"/>
      <c r="K60" s="41"/>
      <c r="L60" s="32"/>
    </row>
    <row r="61" spans="1:12" x14ac:dyDescent="0.35">
      <c r="L61" s="32"/>
    </row>
    <row r="62" spans="1:12" x14ac:dyDescent="0.35">
      <c r="A62" s="22"/>
      <c r="B62" s="42"/>
      <c r="C62" s="42"/>
      <c r="D62" s="42"/>
      <c r="E62" s="42"/>
      <c r="F62" s="42"/>
      <c r="L62" s="32"/>
    </row>
    <row r="63" spans="1:12" x14ac:dyDescent="0.35">
      <c r="A63" s="22"/>
      <c r="B63" s="42"/>
      <c r="C63" s="42"/>
      <c r="D63" s="42"/>
      <c r="E63" s="42"/>
      <c r="F63" s="42"/>
      <c r="G63" s="42"/>
      <c r="H63" s="42"/>
      <c r="I63" s="42"/>
      <c r="J63" s="42"/>
      <c r="K63" s="42"/>
      <c r="L63" s="32"/>
    </row>
    <row r="64" spans="1:12" x14ac:dyDescent="0.35">
      <c r="A64" s="22"/>
      <c r="B64" s="42"/>
      <c r="C64" s="42"/>
      <c r="D64" s="42"/>
      <c r="E64" s="42"/>
      <c r="F64" s="42"/>
      <c r="G64" s="42"/>
      <c r="H64" s="42"/>
      <c r="I64" s="42"/>
      <c r="J64" s="42"/>
      <c r="K64" s="42"/>
      <c r="L64" s="32"/>
    </row>
    <row r="65" spans="1:12" x14ac:dyDescent="0.35">
      <c r="A65" s="22"/>
      <c r="B65" s="42"/>
      <c r="C65" s="42"/>
      <c r="D65" s="42"/>
      <c r="E65" s="42"/>
      <c r="F65" s="42"/>
      <c r="G65" s="42"/>
      <c r="H65" s="42"/>
      <c r="I65" s="42"/>
      <c r="J65" s="42"/>
      <c r="K65" s="42"/>
      <c r="L65" s="32"/>
    </row>
    <row r="66" spans="1:12" x14ac:dyDescent="0.35">
      <c r="A66" s="22"/>
      <c r="B66" s="42"/>
      <c r="C66" s="42"/>
      <c r="D66" s="42"/>
      <c r="E66" s="42"/>
      <c r="F66" s="42"/>
      <c r="G66" s="42"/>
      <c r="H66" s="42"/>
      <c r="I66" s="42"/>
      <c r="J66" s="42"/>
      <c r="K66" s="42"/>
      <c r="L66" s="32"/>
    </row>
    <row r="67" spans="1:12" x14ac:dyDescent="0.35">
      <c r="A67" s="22"/>
      <c r="B67" s="42"/>
      <c r="C67" s="42"/>
      <c r="D67" s="42"/>
      <c r="E67" s="42"/>
      <c r="F67" s="42"/>
      <c r="G67" s="42"/>
      <c r="H67" s="42"/>
      <c r="I67" s="42"/>
      <c r="J67" s="42"/>
      <c r="K67" s="42"/>
      <c r="L67" s="32"/>
    </row>
    <row r="68" spans="1:12" x14ac:dyDescent="0.35">
      <c r="A68" s="22"/>
      <c r="B68" s="42"/>
      <c r="C68" s="42"/>
      <c r="D68" s="42"/>
      <c r="E68" s="42"/>
      <c r="F68" s="42"/>
      <c r="G68" s="42"/>
      <c r="H68" s="42"/>
      <c r="I68" s="42"/>
      <c r="J68" s="42"/>
      <c r="K68" s="42"/>
    </row>
    <row r="69" spans="1:12" x14ac:dyDescent="0.35">
      <c r="G69" s="42"/>
      <c r="H69" s="42"/>
      <c r="I69" s="42"/>
      <c r="J69" s="42"/>
      <c r="K69" s="42"/>
    </row>
    <row r="74" spans="1:12" x14ac:dyDescent="0.35">
      <c r="C74" s="40"/>
      <c r="D74" s="40"/>
      <c r="E74" s="40"/>
      <c r="F74" s="40"/>
      <c r="L74" s="40"/>
    </row>
    <row r="75" spans="1:12" x14ac:dyDescent="0.35">
      <c r="C75" s="40"/>
      <c r="D75" s="40"/>
      <c r="E75" s="40"/>
      <c r="F75" s="40"/>
      <c r="G75" s="40"/>
      <c r="H75" s="40"/>
      <c r="I75" s="40"/>
      <c r="J75" s="40"/>
      <c r="K75" s="40"/>
      <c r="L75" s="40"/>
    </row>
    <row r="76" spans="1:12" x14ac:dyDescent="0.35">
      <c r="C76" s="40"/>
      <c r="D76" s="40"/>
      <c r="E76" s="40"/>
      <c r="F76" s="40"/>
      <c r="G76" s="40"/>
      <c r="H76" s="40"/>
      <c r="I76" s="40"/>
      <c r="J76" s="40"/>
      <c r="K76" s="40"/>
      <c r="L76" s="40"/>
    </row>
    <row r="77" spans="1:12" x14ac:dyDescent="0.35">
      <c r="C77" s="40"/>
      <c r="D77" s="40"/>
      <c r="E77" s="40"/>
      <c r="F77" s="40"/>
      <c r="G77" s="40"/>
      <c r="H77" s="40"/>
      <c r="I77" s="40"/>
      <c r="J77" s="40"/>
      <c r="K77" s="40"/>
      <c r="L77" s="40"/>
    </row>
    <row r="78" spans="1:12" x14ac:dyDescent="0.35">
      <c r="C78" s="40"/>
      <c r="D78" s="40"/>
      <c r="E78" s="40"/>
      <c r="F78" s="40"/>
      <c r="G78" s="40"/>
      <c r="H78" s="40"/>
      <c r="I78" s="40"/>
      <c r="J78" s="40"/>
      <c r="K78" s="40"/>
      <c r="L78" s="40"/>
    </row>
    <row r="79" spans="1:12" x14ac:dyDescent="0.35">
      <c r="C79" s="40"/>
      <c r="D79" s="40"/>
      <c r="E79" s="40"/>
      <c r="F79" s="40"/>
      <c r="G79" s="40"/>
      <c r="H79" s="40"/>
      <c r="I79" s="40"/>
      <c r="J79" s="40"/>
      <c r="K79" s="40"/>
      <c r="L79" s="40"/>
    </row>
    <row r="80" spans="1:12" x14ac:dyDescent="0.35">
      <c r="C80" s="40"/>
      <c r="D80" s="40"/>
      <c r="E80" s="40"/>
      <c r="F80" s="40"/>
      <c r="G80" s="40"/>
      <c r="H80" s="40"/>
      <c r="I80" s="40"/>
      <c r="J80" s="40"/>
      <c r="K80" s="40"/>
      <c r="L80" s="40"/>
    </row>
    <row r="81" spans="1:11" x14ac:dyDescent="0.35">
      <c r="G81" s="40"/>
      <c r="H81" s="40"/>
      <c r="I81" s="40"/>
      <c r="J81" s="40"/>
      <c r="K81" s="40"/>
    </row>
    <row r="83" spans="1:11" x14ac:dyDescent="0.35">
      <c r="C83" s="43"/>
    </row>
    <row r="84" spans="1:11" x14ac:dyDescent="0.35">
      <c r="C84" s="44"/>
    </row>
    <row r="85" spans="1:11" x14ac:dyDescent="0.35">
      <c r="A85" s="24"/>
    </row>
    <row r="86" spans="1:11" x14ac:dyDescent="0.35">
      <c r="A86" s="24"/>
    </row>
    <row r="87" spans="1:11" x14ac:dyDescent="0.35">
      <c r="A87" s="24"/>
    </row>
    <row r="88" spans="1:11" x14ac:dyDescent="0.35">
      <c r="A88" s="24"/>
    </row>
    <row r="89" spans="1:11" x14ac:dyDescent="0.35">
      <c r="A89" s="24"/>
    </row>
    <row r="90" spans="1:11" x14ac:dyDescent="0.35">
      <c r="A90" s="24"/>
    </row>
    <row r="91" spans="1:11" x14ac:dyDescent="0.35">
      <c r="A91" s="24"/>
    </row>
    <row r="92" spans="1:11" x14ac:dyDescent="0.35">
      <c r="A92" s="24"/>
    </row>
    <row r="93" spans="1:11" x14ac:dyDescent="0.35">
      <c r="A93" s="24"/>
    </row>
    <row r="94" spans="1:11" x14ac:dyDescent="0.35">
      <c r="A94" s="24"/>
    </row>
    <row r="95" spans="1:11" x14ac:dyDescent="0.35">
      <c r="A95" s="24"/>
    </row>
    <row r="96" spans="1:11" x14ac:dyDescent="0.35">
      <c r="A96" s="24"/>
    </row>
    <row r="97" spans="1:1" x14ac:dyDescent="0.35">
      <c r="A97" s="24"/>
    </row>
    <row r="98" spans="1:1" x14ac:dyDescent="0.35">
      <c r="A98" s="24"/>
    </row>
    <row r="99" spans="1:1" x14ac:dyDescent="0.35">
      <c r="A99" s="24"/>
    </row>
    <row r="100" spans="1:1" x14ac:dyDescent="0.35">
      <c r="A100" s="24"/>
    </row>
    <row r="101" spans="1:1" x14ac:dyDescent="0.35">
      <c r="A101" s="24"/>
    </row>
    <row r="102" spans="1:1" x14ac:dyDescent="0.35">
      <c r="A102" s="24"/>
    </row>
    <row r="103" spans="1:1" x14ac:dyDescent="0.35">
      <c r="A103" s="24"/>
    </row>
  </sheetData>
  <mergeCells count="1">
    <mergeCell ref="D25:P25"/>
  </mergeCells>
  <pageMargins left="0.7" right="0.7" top="0.75" bottom="0.75" header="0.3" footer="0.3"/>
  <pageSetup scale="4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3"/>
  <sheetViews>
    <sheetView zoomScale="80" zoomScaleNormal="80" workbookViewId="0">
      <selection activeCell="F14" sqref="F14"/>
    </sheetView>
  </sheetViews>
  <sheetFormatPr defaultColWidth="9" defaultRowHeight="14.5" x14ac:dyDescent="0.3"/>
  <cols>
    <col min="1" max="1" width="35.4140625" customWidth="1"/>
    <col min="2" max="2" width="13.9140625" customWidth="1"/>
    <col min="3" max="3" width="27.83203125" customWidth="1"/>
  </cols>
  <sheetData>
    <row r="1" spans="1:10" ht="14" x14ac:dyDescent="0.3">
      <c r="A1" s="45" t="s">
        <v>128</v>
      </c>
      <c r="B1" s="45" t="s">
        <v>129</v>
      </c>
      <c r="C1" s="20" t="s">
        <v>86</v>
      </c>
    </row>
    <row r="2" spans="1:10" ht="14" x14ac:dyDescent="0.3">
      <c r="A2" s="289" t="s">
        <v>85</v>
      </c>
      <c r="B2" s="290">
        <v>15</v>
      </c>
      <c r="C2" s="51"/>
    </row>
    <row r="3" spans="1:10" ht="14" x14ac:dyDescent="0.3">
      <c r="A3" s="289" t="s">
        <v>87</v>
      </c>
      <c r="B3" s="290">
        <v>20</v>
      </c>
      <c r="C3" s="51"/>
    </row>
    <row r="4" spans="1:10" ht="14" x14ac:dyDescent="0.3">
      <c r="A4" s="289" t="s">
        <v>88</v>
      </c>
      <c r="B4" s="290">
        <v>20</v>
      </c>
      <c r="C4" s="51"/>
    </row>
    <row r="5" spans="1:10" ht="14" x14ac:dyDescent="0.3">
      <c r="A5" s="289" t="s">
        <v>89</v>
      </c>
      <c r="B5" s="290">
        <v>30</v>
      </c>
      <c r="C5" s="51"/>
    </row>
    <row r="6" spans="1:10" ht="14" x14ac:dyDescent="0.3">
      <c r="A6" s="289" t="s">
        <v>90</v>
      </c>
      <c r="B6" s="290">
        <v>10</v>
      </c>
      <c r="C6" s="51"/>
    </row>
    <row r="7" spans="1:10" ht="14" x14ac:dyDescent="0.3">
      <c r="A7" s="289" t="s">
        <v>91</v>
      </c>
      <c r="B7" s="290">
        <v>20</v>
      </c>
      <c r="C7" s="51"/>
    </row>
    <row r="8" spans="1:10" ht="14" x14ac:dyDescent="0.3">
      <c r="A8" s="289" t="s">
        <v>92</v>
      </c>
      <c r="B8" s="290">
        <v>7</v>
      </c>
      <c r="C8" s="51"/>
    </row>
    <row r="9" spans="1:10" ht="14" x14ac:dyDescent="0.3">
      <c r="A9" s="289" t="s">
        <v>84</v>
      </c>
      <c r="B9" s="290">
        <v>17</v>
      </c>
      <c r="C9" s="51"/>
    </row>
    <row r="10" spans="1:10" ht="14" x14ac:dyDescent="0.3">
      <c r="A10" s="289" t="s">
        <v>93</v>
      </c>
      <c r="B10" s="290">
        <v>10</v>
      </c>
      <c r="C10" s="51"/>
    </row>
    <row r="11" spans="1:10" ht="14" x14ac:dyDescent="0.3">
      <c r="A11" s="289" t="s">
        <v>81</v>
      </c>
      <c r="B11" s="290">
        <v>8</v>
      </c>
      <c r="C11" s="51"/>
    </row>
    <row r="12" spans="1:10" x14ac:dyDescent="0.3">
      <c r="A12" s="51"/>
      <c r="B12" s="51"/>
      <c r="C12" s="51"/>
    </row>
    <row r="13" spans="1:10" ht="14" x14ac:dyDescent="0.3">
      <c r="A13" s="51"/>
      <c r="B13" s="51"/>
      <c r="C13" s="51"/>
    </row>
    <row r="14" spans="1:10" ht="14" x14ac:dyDescent="0.3">
      <c r="A14" s="20" t="s">
        <v>130</v>
      </c>
      <c r="B14" s="51"/>
      <c r="C14" s="51"/>
    </row>
    <row r="15" spans="1:10" ht="14" x14ac:dyDescent="0.3">
      <c r="A15" s="289" t="s">
        <v>156</v>
      </c>
      <c r="B15" s="289" t="s">
        <v>32</v>
      </c>
      <c r="C15" s="289" t="s">
        <v>30</v>
      </c>
      <c r="J15" s="46"/>
    </row>
    <row r="16" spans="1:10" ht="14" x14ac:dyDescent="0.3">
      <c r="A16" s="291">
        <v>2000</v>
      </c>
      <c r="B16" s="292">
        <v>2.75</v>
      </c>
      <c r="C16" s="293">
        <v>20</v>
      </c>
      <c r="J16" s="46"/>
    </row>
    <row r="17" spans="1:3" ht="14" x14ac:dyDescent="0.3">
      <c r="A17" s="291">
        <v>2001</v>
      </c>
      <c r="B17" s="292">
        <v>2.1</v>
      </c>
      <c r="C17" s="293">
        <v>20</v>
      </c>
    </row>
    <row r="18" spans="1:3" ht="14" x14ac:dyDescent="0.3">
      <c r="A18" s="291">
        <v>2002</v>
      </c>
      <c r="B18" s="292">
        <v>1.94</v>
      </c>
      <c r="C18" s="293">
        <v>20</v>
      </c>
    </row>
    <row r="19" spans="1:3" ht="14" x14ac:dyDescent="0.3">
      <c r="A19" s="291">
        <v>2003</v>
      </c>
      <c r="B19" s="292">
        <v>1.85</v>
      </c>
      <c r="C19" s="293">
        <v>20</v>
      </c>
    </row>
    <row r="20" spans="1:3" ht="14" x14ac:dyDescent="0.3">
      <c r="A20" s="291">
        <v>2004</v>
      </c>
      <c r="B20" s="292">
        <v>1.75</v>
      </c>
      <c r="C20" s="293">
        <v>20</v>
      </c>
    </row>
    <row r="21" spans="1:3" ht="14" x14ac:dyDescent="0.3">
      <c r="A21" s="291">
        <v>2005</v>
      </c>
      <c r="B21" s="292">
        <v>1.64</v>
      </c>
      <c r="C21" s="293">
        <v>20</v>
      </c>
    </row>
    <row r="22" spans="1:3" ht="14" x14ac:dyDescent="0.3">
      <c r="A22" s="291">
        <v>2006</v>
      </c>
      <c r="B22" s="292">
        <v>1.53</v>
      </c>
      <c r="C22" s="293">
        <v>20</v>
      </c>
    </row>
    <row r="23" spans="1:3" ht="14" x14ac:dyDescent="0.3">
      <c r="A23" s="291">
        <v>2007</v>
      </c>
      <c r="B23" s="292">
        <v>1.45</v>
      </c>
      <c r="C23" s="293">
        <v>20</v>
      </c>
    </row>
    <row r="24" spans="1:3" ht="14" x14ac:dyDescent="0.3">
      <c r="A24" s="291">
        <v>2008</v>
      </c>
      <c r="B24" s="292">
        <v>1.36</v>
      </c>
      <c r="C24" s="293">
        <v>20</v>
      </c>
    </row>
    <row r="25" spans="1:3" ht="14" x14ac:dyDescent="0.3">
      <c r="A25" s="291">
        <v>2009</v>
      </c>
      <c r="B25" s="292">
        <v>1.26</v>
      </c>
      <c r="C25" s="293">
        <v>20</v>
      </c>
    </row>
    <row r="26" spans="1:3" ht="14" x14ac:dyDescent="0.3">
      <c r="A26" s="291">
        <v>2010</v>
      </c>
      <c r="B26" s="292">
        <v>1.17</v>
      </c>
      <c r="C26" s="293">
        <v>20</v>
      </c>
    </row>
    <row r="27" spans="1:3" ht="14" x14ac:dyDescent="0.3">
      <c r="A27" s="291">
        <v>2011</v>
      </c>
      <c r="B27" s="292">
        <v>1.1200000000000001</v>
      </c>
      <c r="C27" s="293">
        <v>20</v>
      </c>
    </row>
    <row r="28" spans="1:3" ht="14" x14ac:dyDescent="0.3">
      <c r="A28" s="291">
        <v>2012</v>
      </c>
      <c r="B28" s="292">
        <v>1.04</v>
      </c>
      <c r="C28" s="293">
        <v>20</v>
      </c>
    </row>
    <row r="29" spans="1:3" ht="14" x14ac:dyDescent="0.3">
      <c r="A29" s="291">
        <v>2013</v>
      </c>
      <c r="B29" s="292">
        <v>1</v>
      </c>
      <c r="C29" s="293">
        <v>20</v>
      </c>
    </row>
    <row r="30" spans="1:3" ht="14" x14ac:dyDescent="0.3">
      <c r="A30" s="291">
        <v>2014</v>
      </c>
      <c r="B30" s="292">
        <v>1</v>
      </c>
      <c r="C30" s="293">
        <v>20</v>
      </c>
    </row>
    <row r="31" spans="1:3" x14ac:dyDescent="0.3">
      <c r="A31" s="51"/>
      <c r="B31" s="51"/>
      <c r="C31" s="51"/>
    </row>
    <row r="32" spans="1:3" ht="14" x14ac:dyDescent="0.3">
      <c r="A32" s="51" t="s">
        <v>33</v>
      </c>
      <c r="B32" s="51"/>
      <c r="C32" s="51"/>
    </row>
    <row r="33" spans="1:3" ht="14" x14ac:dyDescent="0.3">
      <c r="A33" s="51" t="s">
        <v>34</v>
      </c>
      <c r="B33" s="51"/>
      <c r="C33" s="5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SetDescription xmlns="http://schemas.microsoft.com/sharepoint/v3">A costing tool used with water and sanitation committees and district staff to set water tariffs.</DocumentSetDescription>
    <TaxCatchAll xmlns="c681421c-b97e-4a64-8ac5-739390740b04">
      <Value>129</Value>
      <Value>45</Value>
      <Value>64</Value>
      <Value>63</Value>
      <Value>62</Value>
      <Value>44</Value>
      <Value>47</Value>
      <Value>34</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B9CE78B4666AF4AB0CE837F27848F15" ma:contentTypeVersion="119" ma:contentTypeDescription="Create a new document." ma:contentTypeScope="" ma:versionID="5b5a875ef6c46509ec062f142c858b08">
  <xsd:schema xmlns:xsd="http://www.w3.org/2001/XMLSchema" xmlns:xs="http://www.w3.org/2001/XMLSchema" xmlns:p="http://schemas.microsoft.com/office/2006/metadata/properties" xmlns:ns1="http://schemas.microsoft.com/sharepoint/v3" xmlns:ns2="c681421c-b97e-4a64-8ac5-739390740b04" xmlns:ns3="39e2c1a1-5a63-44a6-b681-c9750e622e07" targetNamespace="http://schemas.microsoft.com/office/2006/metadata/properties" ma:root="true" ma:fieldsID="fb82a98cb4c75fc63cd00ff1091ad299" ns1:_="" ns2:_="" ns3:_="">
    <xsd:import namespace="http://schemas.microsoft.com/sharepoint/v3"/>
    <xsd:import namespace="c681421c-b97e-4a64-8ac5-739390740b04"/>
    <xsd:import namespace="39e2c1a1-5a63-44a6-b681-c9750e622e07"/>
    <xsd:element name="properties">
      <xsd:complexType>
        <xsd:sequence>
          <xsd:element name="documentManagement">
            <xsd:complexType>
              <xsd:all>
                <xsd:element ref="ns2:TaxCatchAll" minOccurs="0"/>
                <xsd:element ref="ns1:DocumentSetDescription"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9" nillable="true" ma:displayName="Description in English" ma:description="Please provide a high-level description of this resource, including 3-5 main takeaways and how your colleagues can use this resource, in English (use Google Translate if necessary)" ma:hidden="true" ma:internalName="DocumentSetDescription"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81421c-b97e-4a64-8ac5-739390740b04"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e18db78-bf46-4b52-a48a-57d52905f4b8}" ma:internalName="TaxCatchAll" ma:showField="CatchAllData" ma:web="c681421c-b97e-4a64-8ac5-739390740b0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9e2c1a1-5a63-44a6-b681-c9750e622e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0EB5D0-B340-44B8-BFB5-AF3A1487106A}">
  <ds:schemaRefs>
    <ds:schemaRef ds:uri="c681421c-b97e-4a64-8ac5-739390740b04"/>
    <ds:schemaRef ds:uri="http://purl.org/dc/terms/"/>
    <ds:schemaRef ds:uri="http://schemas.microsoft.com/office/2006/documentManagement/types"/>
    <ds:schemaRef ds:uri="http://schemas.microsoft.com/office/infopath/2007/PartnerControls"/>
    <ds:schemaRef ds:uri="http://schemas.microsoft.com/sharepoint/v3"/>
    <ds:schemaRef ds:uri="39e2c1a1-5a63-44a6-b681-c9750e622e07"/>
    <ds:schemaRef ds:uri="http://purl.org/dc/elements/1.1/"/>
    <ds:schemaRef ds:uri="http://www.w3.org/XML/1998/namespace"/>
    <ds:schemaRef ds:uri="http://schemas.microsoft.com/office/2006/metadata/properti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9EB05F80-F2DF-4DB1-A3BE-CDDA93436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681421c-b97e-4a64-8ac5-739390740b04"/>
    <ds:schemaRef ds:uri="39e2c1a1-5a63-44a6-b681-c9750e622e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12ADEE-4D7B-4161-936C-962F87C68A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1-Instrucciones</vt:lpstr>
      <vt:lpstr>2- Datos de entrada</vt:lpstr>
      <vt:lpstr>3-Proyección de gastos</vt:lpstr>
      <vt:lpstr>4-Resumen de ingresos y gastos</vt:lpstr>
      <vt:lpstr>5-Gráficas</vt:lpstr>
      <vt:lpstr>6-Datos de referencia</vt:lpstr>
      <vt:lpstr>'2- Datos de entrada'!Print_Area</vt:lpstr>
      <vt:lpstr>'3-Proyección de gastos'!Print_Area</vt:lpstr>
      <vt:lpstr>'5-Gráficas'!Print_Area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Duey</dc:creator>
  <cp:lastModifiedBy>Ellen Witt</cp:lastModifiedBy>
  <cp:lastPrinted>2018-07-30T14:46:04Z</cp:lastPrinted>
  <dcterms:created xsi:type="dcterms:W3CDTF">2010-09-25T06:10:10Z</dcterms:created>
  <dcterms:modified xsi:type="dcterms:W3CDTF">2020-12-22T18:22:50Z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0x0101002B9CE78B4666AF4AB0CE837F27848F15</vt:lpwstr>
  </property>
  <property fmtid="{D5CDD505-2E9C-101B-9397-08002B2CF9AE}" pid="3" name="cldProductType">
    <vt:lpwstr>62;#tool|2720b881-5dce-4b43-92ed-b657652aa6f9</vt:lpwstr>
  </property>
  <property fmtid="{D5CDD505-2E9C-101B-9397-08002B2CF9AE}" pid="4" name="cldTopic">
    <vt:lpwstr>63;#community finance|4d4f05fa-57a8-4603-8166-3113883f66b1;#44;#financing|c8176323-1312-4f2a-80a0-3bc6b9142f5b;#47;#tariffs|6b33c0b9-4716-4903-bf5e-c4cd90092301;#34;#sustainability|f399c56d-fdf4-4c24-9fa6-8203a494562e;#64;#water committee|4ed58dbd-35fc-4e</vt:lpwstr>
  </property>
  <property fmtid="{D5CDD505-2E9C-101B-9397-08002B2CF9AE}" pid="5" name="cldIsSharedOut">
    <vt:lpwstr>Internal only</vt:lpwstr>
  </property>
  <property fmtid="{D5CDD505-2E9C-101B-9397-08002B2CF9AE}" pid="6" name="jc6a83f041884a3a8178454854f33c2d">
    <vt:lpwstr/>
  </property>
  <property fmtid="{D5CDD505-2E9C-101B-9397-08002B2CF9AE}" pid="7" name="c62e24abd8b645aca872414ba97d45ff">
    <vt:lpwstr/>
  </property>
  <property fmtid="{D5CDD505-2E9C-101B-9397-08002B2CF9AE}" pid="8" name="cldPageLength">
    <vt:r8>6</vt:r8>
  </property>
  <property fmtid="{D5CDD505-2E9C-101B-9397-08002B2CF9AE}" pid="9" name="a46604e3437c451fbb6f838030c26e4e">
    <vt:lpwstr>community finance|4d4f05fa-57a8-4603-8166-3113883f66b1;financing|c8176323-1312-4f2a-80a0-3bc6b9142f5b;tariffs|6b33c0b9-4716-4903-bf5e-c4cd90092301;sustainability|f399c56d-fdf4-4c24-9fa6-8203a494562e;water committee|4ed58dbd-35fc-4e86-97fd-3a9eba7e8a86</vt:lpwstr>
  </property>
  <property fmtid="{D5CDD505-2E9C-101B-9397-08002B2CF9AE}" pid="10" name="cldGeographyLevel">
    <vt:lpwstr/>
  </property>
  <property fmtid="{D5CDD505-2E9C-101B-9397-08002B2CF9AE}" pid="11" name="cldGeography">
    <vt:lpwstr>45;#Honduras|34afafe4-ac54-44c4-8d06-60f6a349de05</vt:lpwstr>
  </property>
  <property fmtid="{D5CDD505-2E9C-101B-9397-08002B2CF9AE}" pid="12" name="cldExternalLinkToResource">
    <vt:lpwstr/>
  </property>
  <property fmtid="{D5CDD505-2E9C-101B-9397-08002B2CF9AE}" pid="13" name="cldNameInSpanish">
    <vt:lpwstr>AQueCosto-Honduras</vt:lpwstr>
  </property>
  <property fmtid="{D5CDD505-2E9C-101B-9397-08002B2CF9AE}" pid="14" name="cldFunders">
    <vt:lpwstr/>
  </property>
  <property fmtid="{D5CDD505-2E9C-101B-9397-08002B2CF9AE}" pid="15" name="d881237cf50b435288829ad9c9e6c58e">
    <vt:lpwstr/>
  </property>
  <property fmtid="{D5CDD505-2E9C-101B-9397-08002B2CF9AE}" pid="16" name="cldResourceAuthor">
    <vt:lpwstr>30;#Azucena Serrano</vt:lpwstr>
  </property>
  <property fmtid="{D5CDD505-2E9C-101B-9397-08002B2CF9AE}" pid="17" name="cldDescriptionInSpanish">
    <vt:lpwstr>Una herramienta de costeo usada con comités de agua y los municipios para establecer tarifas.</vt:lpwstr>
  </property>
  <property fmtid="{D5CDD505-2E9C-101B-9397-08002B2CF9AE}" pid="18" name="cldSubjectMatterExpert">
    <vt:lpwstr>30;#Azucena Serrano;#88;#Carlos Lobo;#32;#Henry Gudiel</vt:lpwstr>
  </property>
  <property fmtid="{D5CDD505-2E9C-101B-9397-08002B2CF9AE}" pid="19" name="g687c12d46ff4ece934363094c9a788a">
    <vt:lpwstr/>
  </property>
  <property fmtid="{D5CDD505-2E9C-101B-9397-08002B2CF9AE}" pid="20" name="cldFeatured">
    <vt:bool>false</vt:bool>
  </property>
  <property fmtid="{D5CDD505-2E9C-101B-9397-08002B2CF9AE}" pid="21" name="f597036a33454c06a6a7638b9637a4ea">
    <vt:lpwstr>Honduras Country Program|70d7b073-fcbd-4ff4-aeb0-0c524f9f2f73</vt:lpwstr>
  </property>
  <property fmtid="{D5CDD505-2E9C-101B-9397-08002B2CF9AE}" pid="22" name="cldPublicationDate">
    <vt:filetime>2017-01-01T08:00:00Z</vt:filetime>
  </property>
  <property fmtid="{D5CDD505-2E9C-101B-9397-08002B2CF9AE}" pid="23" name="cldProgramLevel">
    <vt:lpwstr/>
  </property>
  <property fmtid="{D5CDD505-2E9C-101B-9397-08002B2CF9AE}" pid="24" name="ebd69b704c1348d1848375b0f13e969f">
    <vt:lpwstr>tool|2720b881-5dce-4b43-92ed-b657652aa6f9</vt:lpwstr>
  </property>
  <property fmtid="{D5CDD505-2E9C-101B-9397-08002B2CF9AE}" pid="25" name="cldPartners">
    <vt:lpwstr/>
  </property>
  <property fmtid="{D5CDD505-2E9C-101B-9397-08002B2CF9AE}" pid="26" name="cldCountryDepartment">
    <vt:lpwstr>129;#Honduras Country Program|70d7b073-fcbd-4ff4-aeb0-0c524f9f2f73</vt:lpwstr>
  </property>
  <property fmtid="{D5CDD505-2E9C-101B-9397-08002B2CF9AE}" pid="27" name="cldCollection">
    <vt:lpwstr>36</vt:lpwstr>
  </property>
  <property fmtid="{D5CDD505-2E9C-101B-9397-08002B2CF9AE}" pid="28" name="cc3c7c276206496db2bb9ec36a37b262">
    <vt:lpwstr>Honduras|34afafe4-ac54-44c4-8d06-60f6a349de05</vt:lpwstr>
  </property>
  <property fmtid="{D5CDD505-2E9C-101B-9397-08002B2CF9AE}" pid="29" name="p334667db7a84dffb4eb226ed8e016ca">
    <vt:lpwstr/>
  </property>
  <property fmtid="{D5CDD505-2E9C-101B-9397-08002B2CF9AE}" pid="30" name="d6f53be5c45141959577925ceb69e076">
    <vt:lpwstr/>
  </property>
  <property fmtid="{D5CDD505-2E9C-101B-9397-08002B2CF9AE}" pid="31" name="People">
    <vt:lpwstr/>
  </property>
  <property fmtid="{D5CDD505-2E9C-101B-9397-08002B2CF9AE}" pid="32" name="Resource_x0020_Language">
    <vt:lpwstr/>
  </property>
  <property fmtid="{D5CDD505-2E9C-101B-9397-08002B2CF9AE}" pid="33" name="Resource Language">
    <vt:lpwstr/>
  </property>
</Properties>
</file>